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21" documentId="120_S{2AC9BD13-BADA-5192-A53E-5A8FF88502F6}" xr6:coauthVersionLast="47" xr6:coauthVersionMax="47" xr10:uidLastSave="{5312A7E2-755B-4A85-BAFC-0DEAA2EB6D3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<sst xmlns="http://schemas.openxmlformats.org/spreadsheetml/2006/main" count="180300" uniqueCount="39134">
  <si>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</si>
  <si>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</si>
  <si>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</si>
  <si>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</si>
  <si>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</si>
  <si>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</si>
  <si>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</si>
  <si>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</si>
  <si>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</si>
  <si>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</si>
  <si>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</si>
  <si>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</si>
  <si>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</si>
  <si>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</si>
  <si>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</si>
  <si>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</si>
  <si>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</si>
  <si>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</si>
  <si>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</si>
  <si>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</si>
  <si>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</si>
  <si>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</si>
  <si>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</si>
  <si>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</si>
  <si>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</si>
  <si>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</si>
  <si>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</si>
  <si>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</si>
  <si>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</si>
  <si>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</si>
  <si>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</si>
  <si>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</si>
  <si>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</si>
  <si>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</si>
  <si>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</si>
  <si>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</si>
  <si>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</si>
  <si>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</si>
  <si>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</si>
  <si>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</si>
  <si>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</si>
  <si>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</si>
  <si>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</si>
  <si>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</si>
  <si>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</si>
  <si>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</si>
  <si>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</si>
  <si>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</si>
  <si>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</si>
  <si>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</si>
  <si>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</si>
  <si>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</si>
  <si>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</si>
  <si>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</si>
  <si>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</si>
  <si>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</si>
  <si>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</si>
  <si>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</si>
  <si>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</si>
  <si>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</si>
  <si>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</si>
  <si>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</si>
  <si>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</si>
  <si>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</si>
  <si>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</si>
  <si>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</si>
  <si>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</si>
  <si>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</si>
  <si>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</si>
  <si>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</si>
  <si>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</si>
  <si>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</si>
  <si>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</si>
  <si>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</si>
  <si>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</si>
  <si>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</si>
  <si>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</si>
  <si>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</si>
  <si>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</si>
  <si>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</si>
  <si>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</si>
  <si>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</si>
  <si>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</si>
  <si>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</si>
  <si>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</si>
  <si>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</si>
  <si>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</si>
  <si>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</si>
  <si>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</si>
  <si>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</si>
  <si>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</si>
  <si>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</si>
  <si>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</si>
  <si>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</si>
  <si>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</si>
  <si>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</si>
  <si>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</si>
  <si>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</si>
  <si>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</si>
  <si>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</si>
  <si>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</si>
  <si>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</si>
  <si>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</si>
  <si>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</si>
  <si>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</si>
  <si>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</si>
  <si>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</si>
  <si>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</si>
  <si>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</si>
  <si>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</si>
  <si>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</si>
  <si>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</si>
  <si>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</si>
  <si>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</si>
  <si>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</si>
  <si>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</si>
  <si>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</si>
  <si>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</si>
  <si>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</si>
  <si>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</si>
  <si>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</si>
  <si>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</si>
  <si>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</si>
  <si>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</si>
  <si>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</si>
  <si>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</si>
  <si>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</si>
  <si>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</si>
  <si>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</si>
  <si>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</si>
  <si>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</si>
  <si>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</si>
  <si>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</si>
  <si>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</si>
  <si>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</si>
  <si>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</si>
  <si>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</si>
  <si>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</si>
  <si>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</si>
  <si>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</si>
  <si>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</si>
  <si>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</si>
  <si>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</si>
  <si>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</si>
  <si>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</si>
  <si>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</si>
  <si>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</si>
  <si>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</si>
  <si>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</si>
  <si>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</si>
  <si>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</si>
  <si>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</si>
  <si>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</si>
  <si>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</si>
  <si>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</si>
  <si>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</si>
  <si>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</si>
  <si>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</si>
  <si>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</si>
  <si>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</si>
  <si>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</si>
  <si>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</si>
  <si>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</si>
  <si>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</si>
  <si>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</si>
  <si>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</si>
  <si>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</si>
  <si>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</si>
  <si>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</si>
  <si>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</si>
  <si>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</si>
  <si>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</si>
  <si>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</si>
  <si>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</si>
  <si>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</si>
  <si>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</si>
  <si>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</si>
  <si>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</si>
  <si>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</si>
  <si>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</si>
  <si>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</si>
  <si>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</si>
  <si>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</si>
  <si>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</si>
  <si>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</si>
  <si>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</si>
  <si>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</si>
  <si>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</si>
  <si>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</si>
  <si>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</si>
  <si>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</si>
  <si>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</si>
  <si>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</si>
  <si>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</si>
  <si>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</si>
  <si>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</si>
  <si>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</si>
  <si>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</si>
  <si>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</si>
  <si>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</si>
  <si>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</si>
  <si>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</si>
  <si>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</si>
  <si>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</si>
  <si>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</si>
  <si>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</si>
  <si>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</si>
  <si>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</si>
  <si>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</si>
  <si>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</si>
  <si>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</si>
  <si>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</si>
  <si>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</si>
  <si>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</si>
  <si>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</si>
  <si>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</si>
  <si>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</si>
  <si>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</si>
  <si>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</si>
  <si>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</si>
  <si>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</si>
  <si>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</si>
  <si>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</si>
  <si>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</si>
  <si>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</si>
  <si>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</si>
  <si>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</si>
  <si>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</si>
  <si>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</si>
  <si>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</si>
  <si>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</si>
  <si>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</si>
  <si>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</si>
  <si>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</si>
  <si>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</si>
  <si>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</si>
  <si>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</si>
  <si>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</si>
  <si>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</si>
  <si>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</si>
  <si>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</si>
  <si>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</si>
  <si>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</si>
  <si>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</si>
  <si>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</si>
  <si>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</si>
  <si>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</si>
  <si>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</si>
  <si>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</si>
  <si>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</si>
  <si>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</si>
  <si>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</si>
  <si>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</si>
  <si>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</si>
  <si>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</si>
  <si>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</si>
  <si>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</si>
  <si>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</si>
  <si>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</si>
  <si>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</si>
  <si>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</si>
  <si>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</si>
  <si>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</si>
  <si>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</si>
  <si>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</si>
  <si>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</si>
  <si>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</si>
  <si>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</si>
  <si>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</si>
  <si>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</si>
  <si>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</si>
  <si>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</si>
  <si>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</si>
  <si>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</si>
  <si>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</si>
  <si>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</si>
  <si>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</si>
  <si>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</si>
  <si>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</si>
  <si>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</si>
  <si>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</si>
  <si>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</si>
  <si>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</si>
  <si>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</si>
  <si>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</si>
  <si>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</si>
  <si>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</si>
  <si>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</si>
  <si>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</si>
  <si>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</si>
  <si>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</si>
  <si>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</si>
  <si>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</si>
  <si>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</si>
  <si>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</si>
  <si>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</si>
  <si>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</si>
  <si>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</si>
  <si>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</si>
  <si>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</si>
  <si>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</si>
  <si>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</si>
  <si>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</si>
  <si>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</si>
  <si>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</si>
  <si>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</si>
  <si>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</si>
  <si>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</si>
  <si>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</si>
  <si>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</si>
  <si>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</si>
  <si>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</si>
  <si>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</si>
  <si>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</si>
  <si>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</si>
  <si>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</si>
  <si>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</si>
  <si>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</si>
  <si>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</si>
  <si>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</si>
  <si>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</si>
  <si>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</si>
  <si>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</si>
  <si>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</si>
  <si>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</si>
  <si>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</si>
  <si>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</si>
  <si>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</si>
  <si>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</si>
  <si>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</si>
  <si>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</si>
  <si>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</si>
  <si>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</si>
  <si>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</si>
  <si>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</si>
  <si>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</si>
  <si>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</si>
  <si>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</si>
  <si>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</si>
  <si>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</si>
  <si>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</si>
  <si>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</si>
  <si>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</si>
  <si>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</si>
  <si>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</si>
  <si>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</si>
  <si>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</si>
  <si>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</si>
  <si>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</si>
  <si>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</si>
  <si>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</si>
  <si>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</si>
  <si>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</si>
  <si>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</si>
  <si>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</si>
  <si>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</si>
  <si>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</si>
  <si>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</si>
  <si>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</si>
  <si>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</si>
  <si>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</si>
  <si>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</si>
  <si>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</si>
  <si>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</si>
  <si>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</si>
  <si>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</si>
  <si>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</si>
  <si>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</si>
  <si>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</si>
  <si>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</si>
  <si>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</si>
  <si>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</si>
  <si>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</si>
  <si>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</si>
  <si>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</si>
  <si>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</si>
  <si>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</si>
  <si>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</si>
  <si>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</si>
  <si>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</si>
  <si>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</si>
  <si>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</si>
  <si>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</si>
  <si>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</si>
  <si>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</si>
  <si>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</si>
  <si>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</si>
  <si>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</si>
  <si>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</si>
  <si>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</si>
  <si>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</si>
  <si>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</si>
  <si>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</si>
  <si>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</si>
  <si>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</si>
  <si>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</si>
  <si>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</si>
  <si>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</si>
  <si>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</si>
  <si>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</si>
  <si>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</si>
  <si>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</si>
  <si>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</si>
  <si>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</si>
  <si>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</si>
  <si>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</si>
  <si>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</si>
  <si>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</si>
  <si>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</si>
  <si>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</si>
  <si>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</si>
  <si>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</si>
  <si>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</si>
  <si>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</si>
  <si>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</si>
  <si>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</si>
  <si>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</si>
  <si>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</si>
  <si>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</si>
  <si>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</si>
  <si>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</si>
  <si>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</si>
  <si>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</si>
  <si>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</si>
  <si>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</si>
  <si>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</si>
  <si>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</si>
  <si>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</si>
  <si>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</si>
  <si>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</si>
  <si>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</si>
  <si>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</si>
  <si>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</si>
  <si>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</si>
  <si>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</si>
  <si>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</si>
  <si>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</si>
  <si>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</si>
  <si>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</si>
  <si>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</si>
  <si>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</si>
  <si>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</si>
  <si>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</si>
  <si>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</si>
  <si>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</si>
  <si>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</si>
  <si>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</si>
  <si>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</si>
  <si>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</si>
  <si>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</si>
  <si>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</si>
  <si>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</si>
  <si>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</si>
  <si>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</si>
  <si>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</si>
  <si>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</si>
  <si>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</si>
  <si>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</si>
  <si>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</si>
  <si>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</si>
  <si>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</si>
  <si>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</si>
  <si>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</si>
  <si>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</si>
  <si>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</si>
  <si>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</si>
  <si>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</si>
  <si>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</si>
  <si>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</si>
  <si>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</si>
  <si>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</si>
  <si>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</si>
  <si>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</si>
  <si>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</si>
  <si>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</si>
  <si>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</si>
  <si>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</si>
  <si>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</si>
  <si>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</si>
  <si>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</si>
  <si>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</si>
  <si>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</si>
  <si>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</si>
  <si>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</si>
  <si>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</si>
  <si>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</si>
  <si>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</si>
  <si>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</si>
  <si>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</si>
  <si>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</si>
  <si>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</si>
  <si>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</si>
  <si>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</si>
  <si>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</si>
  <si>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</si>
  <si>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</si>
  <si>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</si>
  <si>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</si>
  <si>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</si>
  <si>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</si>
  <si>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</si>
  <si>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</si>
  <si>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</si>
  <si>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</si>
  <si>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</si>
  <si>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</si>
  <si>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</si>
  <si>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</si>
  <si>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</si>
  <si>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</si>
  <si>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</si>
  <si>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</si>
  <si>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</si>
  <si>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</si>
  <si>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</si>
  <si>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</si>
  <si>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</si>
  <si>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</si>
  <si>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</si>
  <si>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</si>
  <si>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</si>
  <si>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</si>
  <si>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</si>
  <si>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</si>
  <si>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</si>
  <si>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</si>
  <si>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</si>
  <si>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</si>
  <si>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</si>
  <si>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</si>
  <si>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</si>
  <si>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</si>
  <si>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</si>
  <si>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</si>
  <si>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</si>
  <si>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</si>
  <si>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</si>
  <si>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</si>
  <si>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</si>
  <si>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</si>
  <si>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</si>
  <si>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</si>
  <si>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</si>
  <si>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</si>
  <si>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</si>
  <si>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</si>
  <si>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</si>
  <si>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</si>
  <si>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</si>
  <si>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</si>
  <si>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</si>
  <si>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</si>
  <si>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</si>
  <si>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</si>
  <si>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</si>
  <si>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</si>
  <si>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</si>
  <si>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</si>
  <si>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</si>
  <si>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</si>
  <si>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</si>
  <si>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</si>
  <si>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</si>
  <si>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</si>
  <si>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</si>
  <si>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</si>
  <si>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</si>
  <si>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</si>
  <si>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</si>
  <si>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</si>
  <si>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</si>
  <si>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</si>
  <si>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</si>
  <si>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</si>
  <si>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</si>
  <si>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</si>
  <si>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</si>
  <si>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</si>
  <si>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</si>
  <si>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</si>
  <si>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</si>
  <si>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</si>
  <si>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</si>
  <si>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</si>
  <si>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</si>
  <si>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</si>
  <si>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</si>
  <si>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</si>
  <si>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</si>
  <si>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</si>
  <si>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</si>
  <si>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</si>
  <si>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</si>
  <si>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</si>
  <si>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</si>
  <si>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</si>
  <si>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</si>
  <si>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</si>
  <si>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</si>
  <si>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</si>
  <si>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</si>
  <si>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</si>
  <si>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</si>
  <si>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</si>
  <si>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</si>
  <si>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</si>
  <si>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</si>
  <si>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</si>
  <si>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</si>
  <si>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</si>
  <si>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</si>
  <si>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</si>
  <si>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</si>
  <si>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</si>
  <si>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</si>
  <si>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</si>
  <si>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</si>
  <si>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</si>
  <si>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</si>
  <si>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</si>
  <si>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</si>
  <si>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</si>
  <si>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</si>
  <si>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</si>
  <si>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</si>
  <si>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</si>
  <si>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</si>
  <si>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</si>
  <si>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</si>
  <si>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</si>
  <si>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</si>
  <si>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</si>
  <si>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</si>
  <si>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</si>
  <si>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</si>
  <si>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</si>
  <si>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</si>
  <si>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</si>
  <si>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</si>
  <si>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</si>
  <si>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</si>
  <si>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</si>
  <si>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</si>
  <si>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</si>
  <si>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</si>
  <si>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</si>
  <si>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</si>
  <si>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</si>
  <si>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</si>
  <si>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</si>
  <si>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</si>
  <si>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</si>
  <si>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</si>
  <si>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</si>
  <si>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</si>
  <si>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</si>
  <si>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</si>
  <si>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</si>
  <si>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</si>
  <si>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</si>
  <si>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</si>
  <si>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</si>
  <si>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</si>
  <si>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</si>
  <si>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</si>
  <si>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</si>
  <si>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</si>
  <si>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</si>
  <si>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</si>
  <si>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</si>
  <si>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</si>
  <si>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</si>
  <si>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</si>
  <si>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</si>
  <si>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</si>
  <si>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</si>
  <si>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</si>
  <si>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</si>
  <si>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</si>
  <si>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</si>
  <si>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</si>
  <si>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</si>
  <si>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</si>
  <si>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</si>
  <si>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</si>
  <si>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</si>
  <si>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</si>
  <si>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</si>
  <si>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</si>
  <si>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</si>
  <si>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</si>
  <si>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</si>
  <si>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</si>
  <si>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</si>
  <si>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</si>
  <si>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</si>
  <si>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</si>
  <si>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</si>
  <si>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</si>
  <si>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</si>
  <si>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</si>
  <si>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</si>
  <si>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</si>
  <si>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</si>
  <si>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</si>
  <si>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</si>
  <si>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</si>
  <si>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</si>
  <si>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</si>
  <si>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</si>
  <si>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</si>
  <si>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</si>
  <si>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</si>
  <si>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</si>
  <si>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</si>
  <si>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</si>
  <si>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</si>
  <si>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</si>
  <si>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</si>
  <si>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</si>
  <si>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</si>
  <si>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</si>
  <si>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</si>
  <si>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</si>
  <si>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</si>
  <si>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</si>
  <si>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</si>
  <si>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</si>
  <si>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</si>
  <si>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</si>
  <si>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</si>
  <si>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</si>
  <si>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</si>
  <si>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</si>
  <si>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</si>
  <si>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</si>
  <si>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</si>
  <si>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</si>
  <si>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</si>
  <si>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</si>
  <si>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</si>
  <si>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</si>
  <si>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</si>
  <si>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</si>
  <si>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</si>
  <si>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</si>
  <si>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</si>
  <si>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</si>
  <si>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</si>
  <si>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</si>
  <si>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</si>
  <si>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</si>
  <si>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</si>
  <si>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</si>
  <si>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</si>
  <si>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</si>
  <si>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</si>
  <si>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</si>
  <si>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</si>
  <si>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</si>
  <si>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</si>
  <si>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</si>
  <si>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</si>
  <si>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</si>
  <si>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</si>
  <si>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</si>
  <si>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</si>
  <si>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</si>
  <si>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</si>
  <si>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</si>
  <si>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</si>
  <si>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</si>
  <si>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</si>
  <si>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</si>
  <si>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</si>
  <si>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</si>
  <si>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</si>
  <si>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</si>
  <si>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</si>
  <si>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</si>
  <si>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</si>
  <si>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</si>
  <si>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</si>
  <si>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</si>
  <si>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</si>
  <si>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</si>
  <si>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</si>
  <si>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</si>
  <si>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</si>
  <si>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</si>
  <si>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</si>
  <si>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</si>
  <si>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</si>
  <si>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</si>
  <si>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</si>
  <si>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</si>
  <si>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</si>
  <si>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</si>
  <si>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</si>
  <si>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</si>
  <si>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</si>
  <si>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</si>
  <si>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</si>
  <si>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</si>
  <si>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</si>
  <si>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</si>
  <si>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</si>
  <si>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</si>
  <si>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</si>
  <si>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</si>
  <si>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</si>
  <si>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</si>
  <si>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</si>
  <si>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</si>
  <si>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</si>
  <si>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</si>
  <si>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</si>
  <si>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</si>
  <si>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</si>
  <si>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</si>
  <si>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</si>
  <si>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</si>
  <si>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</si>
  <si>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</si>
  <si>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</si>
  <si>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</si>
  <si>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</si>
  <si>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</si>
  <si>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</si>
  <si>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</si>
  <si>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</si>
  <si>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</si>
  <si>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</si>
  <si>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</si>
  <si>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</si>
  <si>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</si>
  <si>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</si>
  <si>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</si>
  <si>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</si>
  <si>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</si>
  <si>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</si>
  <si>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</si>
  <si>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</si>
  <si>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</si>
  <si>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</si>
  <si>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</si>
  <si>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</si>
  <si>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</si>
  <si>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</si>
  <si>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</si>
  <si>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</si>
  <si>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</si>
  <si>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</si>
  <si>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</si>
  <si>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</si>
  <si>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</si>
  <si>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</si>
  <si>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</si>
  <si>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</si>
  <si>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</si>
  <si>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</si>
  <si>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</si>
  <si>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</si>
  <si>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</si>
  <si>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</si>
  <si>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</si>
  <si>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</si>
  <si>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</si>
  <si>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</si>
  <si>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</si>
  <si>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</si>
  <si>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</si>
  <si>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</si>
  <si>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</si>
  <si>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</si>
  <si>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</si>
  <si>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</si>
  <si>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</si>
  <si>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</si>
  <si>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</si>
  <si>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</si>
  <si>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</si>
  <si>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</si>
  <si>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</si>
  <si>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</si>
  <si>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</si>
  <si>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</si>
  <si>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</si>
  <si>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</si>
  <si>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</si>
  <si>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</si>
  <si>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</si>
  <si>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</si>
  <si>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</si>
  <si>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</si>
  <si>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</si>
  <si>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</si>
  <si>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</si>
  <si>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</si>
  <si>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</si>
  <si>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</si>
  <si>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</si>
  <si>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</si>
  <si>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</si>
  <si>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</si>
  <si>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</si>
  <si>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</si>
  <si>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</si>
  <si>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</si>
  <si>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</si>
  <si>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</si>
  <si>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</si>
  <si>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</si>
  <si>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</si>
  <si>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</si>
  <si>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</si>
  <si>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</si>
  <si>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</si>
  <si>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</si>
  <si>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</si>
  <si>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</si>
  <si>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</si>
  <si>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</si>
  <si>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</si>
  <si>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</si>
  <si>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</si>
  <si>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</si>
  <si>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</si>
  <si>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</si>
  <si>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</si>
  <si>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</si>
  <si>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</si>
  <si>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</si>
  <si>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</si>
  <si>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</si>
  <si>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</si>
  <si>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</si>
  <si>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</si>
  <si>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</si>
  <si>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</si>
  <si>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</si>
  <si>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</si>
  <si>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</si>
  <si>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</si>
  <si>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</si>
  <si>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</si>
  <si>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</si>
  <si>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</si>
  <si>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</si>
  <si>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</si>
  <si>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</si>
  <si>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</si>
  <si>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</si>
  <si>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</si>
  <si>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</si>
  <si>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</si>
  <si>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</si>
  <si>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</si>
  <si>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</si>
  <si>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</si>
  <si>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</si>
  <si>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</si>
  <si>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</si>
  <si>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</si>
  <si>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</si>
  <si>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</si>
  <si>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</si>
  <si>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</si>
  <si>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</si>
  <si>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</si>
  <si>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</si>
  <si>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</si>
  <si>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</si>
  <si>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</si>
  <si>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</si>
  <si>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</si>
  <si>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</si>
  <si>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</si>
  <si>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</si>
  <si>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</si>
  <si>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</si>
  <si>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</si>
  <si>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</si>
  <si>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</si>
  <si>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</si>
  <si>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</si>
  <si>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</si>
  <si>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</si>
  <si>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</si>
  <si>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</si>
  <si>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</si>
  <si>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</si>
  <si>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</si>
  <si>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</si>
  <si>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</si>
  <si>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</si>
  <si>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</si>
  <si>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</si>
  <si>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</si>
  <si>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</si>
  <si>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</si>
  <si>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</si>
  <si>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</si>
  <si>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</si>
  <si>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</si>
  <si>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</si>
  <si>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</si>
  <si>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</si>
  <si>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</si>
  <si>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</si>
  <si>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</si>
  <si>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</si>
  <si>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</si>
  <si>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</si>
  <si>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</si>
  <si>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</si>
  <si>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</si>
  <si>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</si>
  <si>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</si>
  <si>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</si>
  <si>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</si>
  <si>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</si>
  <si>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</si>
  <si>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</si>
  <si>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</si>
  <si>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</si>
  <si>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</si>
  <si>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</si>
  <si>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</si>
  <si>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</si>
  <si>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</si>
  <si>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</si>
  <si>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</si>
  <si>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</si>
  <si>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</si>
  <si>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</si>
  <si>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</si>
  <si>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</si>
  <si>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</si>
  <si>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</si>
  <si>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</si>
  <si>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</si>
  <si>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</si>
  <si>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</si>
  <si>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</si>
  <si>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</si>
  <si>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</si>
  <si>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</si>
  <si>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</si>
  <si>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</si>
  <si>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</si>
  <si>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</si>
  <si>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</si>
  <si>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</si>
  <si>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</si>
  <si>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</si>
  <si>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</si>
  <si>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</si>
  <si>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</si>
  <si>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</si>
  <si>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</si>
  <si>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</si>
  <si>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</si>
  <si>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</si>
  <si>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</si>
  <si>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</si>
  <si>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</si>
  <si>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</si>
  <si>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</si>
  <si>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</si>
  <si>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</si>
  <si>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</si>
  <si>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</si>
  <si>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</si>
  <si>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</si>
  <si>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</si>
  <si>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</si>
  <si>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</si>
  <si>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</si>
  <si>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</si>
  <si>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</si>
  <si>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</si>
  <si>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</si>
  <si>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</si>
  <si>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</si>
  <si>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</si>
  <si>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</si>
  <si>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</si>
  <si>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</si>
  <si>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</si>
  <si>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</si>
  <si>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</si>
  <si>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</si>
  <si>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</si>
  <si>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</si>
  <si>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</si>
  <si>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</si>
  <si>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</si>
  <si>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</si>
  <si>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</si>
  <si>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</si>
  <si>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</si>
  <si>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</si>
  <si>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</si>
  <si>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</si>
  <si>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</si>
  <si>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</si>
  <si>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</si>
  <si>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</si>
  <si>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</si>
  <si>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</si>
  <si>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</si>
  <si>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</si>
  <si>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</si>
  <si>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</si>
  <si>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</si>
  <si>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</si>
  <si>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</si>
  <si>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</si>
  <si>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</si>
  <si>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</si>
  <si>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</si>
  <si>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</si>
  <si>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</si>
  <si>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</si>
  <si>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</si>
  <si>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</si>
  <si>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</si>
  <si>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</si>
  <si>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</si>
  <si>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</si>
  <si>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</si>
  <si>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</si>
  <si>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</si>
  <si>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</si>
  <si>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</si>
  <si>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</si>
  <si>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</si>
  <si>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</si>
  <si>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</si>
  <si>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</si>
  <si>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</si>
  <si>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</si>
  <si>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</si>
  <si>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</si>
  <si>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</si>
  <si>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</si>
  <si>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</si>
  <si>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</si>
  <si>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</si>
  <si>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</si>
  <si>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</si>
  <si>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</si>
  <si>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</si>
  <si>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</si>
  <si>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</si>
  <si>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</si>
  <si>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</si>
  <si>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</si>
  <si>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</si>
  <si>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</si>
  <si>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</si>
  <si>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</si>
  <si>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</si>
  <si>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</si>
  <si>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</si>
  <si>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</si>
  <si>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</si>
  <si>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</si>
  <si>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</si>
  <si>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</si>
  <si>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</si>
  <si>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</si>
  <si>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</si>
  <si>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</si>
  <si>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</si>
  <si>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</si>
  <si>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</si>
  <si>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</si>
  <si>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</si>
  <si>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</si>
  <si>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</si>
  <si>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</si>
  <si>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</si>
  <si>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</si>
  <si>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</si>
  <si>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</si>
  <si>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</si>
  <si>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</si>
  <si>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</si>
  <si>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</si>
  <si>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</si>
  <si>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</si>
  <si>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</si>
  <si>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</si>
  <si>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</si>
  <si>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</si>
  <si>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</si>
  <si>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</si>
  <si>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</si>
  <si>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</si>
  <si>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</si>
  <si>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</si>
  <si>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</si>
  <si>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</si>
  <si>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</si>
  <si>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</si>
  <si>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</si>
  <si>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</si>
  <si>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</si>
  <si>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</si>
  <si>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</si>
  <si>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</si>
  <si>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</si>
  <si>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</si>
  <si>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</si>
  <si>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</si>
  <si>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</si>
  <si>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</si>
  <si>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</si>
  <si>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</si>
  <si>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</si>
  <si>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</si>
  <si>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</si>
  <si>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</si>
  <si>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</si>
  <si>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</si>
  <si>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</si>
  <si>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</si>
  <si>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</si>
  <si>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</si>
  <si>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</si>
  <si>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</si>
  <si>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</si>
  <si>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</si>
  <si>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</si>
  <si>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</si>
  <si>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</si>
  <si>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</si>
  <si>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</si>
  <si>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</si>
  <si>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</si>
  <si>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</si>
  <si>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</si>
  <si>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</si>
  <si>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</si>
  <si>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</si>
  <si>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</si>
  <si>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</si>
  <si>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</si>
  <si>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</si>
  <si>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</si>
  <si>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</si>
  <si>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</si>
  <si>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</si>
  <si>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</si>
  <si>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</si>
  <si>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</si>
  <si>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</si>
  <si>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</si>
  <si>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</si>
  <si>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</si>
  <si>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</si>
  <si>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</si>
  <si>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</si>
  <si>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</si>
  <si>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</si>
  <si>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</si>
  <si>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</si>
  <si>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</si>
  <si>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</si>
  <si>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</si>
  <si>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</si>
  <si>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</si>
  <si>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</si>
  <si>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</si>
  <si>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</si>
  <si>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</si>
  <si>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</si>
  <si>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</si>
  <si>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</si>
  <si>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</si>
  <si>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</si>
  <si>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</si>
  <si>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</si>
  <si>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</si>
  <si>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</si>
  <si>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</si>
  <si>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</si>
  <si>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</si>
  <si>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</si>
  <si>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</si>
  <si>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</si>
  <si>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</si>
  <si>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</si>
  <si>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</si>
  <si>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</si>
  <si>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</si>
  <si>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</si>
  <si>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</si>
  <si>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</si>
  <si>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</si>
  <si>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</si>
  <si>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</si>
  <si>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</si>
  <si>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</si>
  <si>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</si>
  <si>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</si>
  <si>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</si>
  <si>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</si>
  <si>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</si>
  <si>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</si>
  <si>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</si>
  <si>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</si>
  <si>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</si>
  <si>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</si>
  <si>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</si>
  <si>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</si>
  <si>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</si>
  <si>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</si>
  <si>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</si>
  <si>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</si>
  <si>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</si>
  <si>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</si>
  <si>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</si>
  <si>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</si>
  <si>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</si>
  <si>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</si>
  <si>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</si>
  <si>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</si>
  <si>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</si>
  <si>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</si>
  <si>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</si>
  <si>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</si>
  <si>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</si>
  <si>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</si>
  <si>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</si>
  <si>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</si>
  <si>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</si>
  <si>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</si>
  <si>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</si>
  <si>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</si>
  <si>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</si>
  <si>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</si>
  <si>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</si>
  <si>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</si>
  <si>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</si>
  <si>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</si>
  <si>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</si>
  <si>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</si>
  <si>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</si>
  <si>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</si>
  <si>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</si>
  <si>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</si>
  <si>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</si>
  <si>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</si>
  <si>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</si>
  <si>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</si>
  <si>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</si>
  <si>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</si>
  <si>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</si>
  <si>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</si>
  <si>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</si>
  <si>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</si>
  <si>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</si>
  <si>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</si>
  <si>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</si>
  <si>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</si>
  <si>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</si>
  <si>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</si>
  <si>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</si>
  <si>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</si>
  <si>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</si>
  <si>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</si>
  <si>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</si>
  <si>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</si>
  <si>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</si>
  <si>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</si>
  <si>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</si>
  <si>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</si>
  <si>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</si>
  <si>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</si>
  <si>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</si>
  <si>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</si>
  <si>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</si>
  <si>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</si>
  <si>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</si>
  <si>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</si>
  <si>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</si>
  <si>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</si>
  <si>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</si>
  <si>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</si>
  <si>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</si>
  <si>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</si>
  <si>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</si>
  <si>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</si>
  <si>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</si>
  <si>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</si>
  <si>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</si>
  <si>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</si>
  <si>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</si>
  <si>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</si>
  <si>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</si>
  <si>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</si>
  <si>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</si>
  <si>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</si>
  <si>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</si>
  <si>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</si>
  <si>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</si>
  <si>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</si>
  <si>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</si>
  <si>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</si>
  <si>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</si>
  <si>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</si>
  <si>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</si>
  <si>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</si>
  <si>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</si>
  <si>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</si>
  <si>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</si>
  <si>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</si>
  <si>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</si>
  <si>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</si>
  <si>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</si>
  <si>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</si>
  <si>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</si>
  <si>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</si>
  <si>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</si>
  <si>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</si>
  <si>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</si>
  <si>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</si>
  <si>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</si>
  <si>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</si>
  <si>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</si>
  <si>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</si>
  <si>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</si>
  <si>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</si>
  <si>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</si>
  <si>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</si>
  <si>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</si>
  <si>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</si>
  <si>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</si>
  <si>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</si>
  <si>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</si>
  <si>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</si>
  <si>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</si>
  <si>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</si>
  <si>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</si>
  <si>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</si>
  <si>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</si>
  <si>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</si>
  <si>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</si>
  <si>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</si>
  <si>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</si>
  <si>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</si>
  <si>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</si>
  <si>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</si>
  <si>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</si>
  <si>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</si>
  <si>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</si>
  <si>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</si>
  <si>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</si>
  <si>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</si>
  <si>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</si>
  <si>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</si>
  <si>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</si>
  <si>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</si>
  <si>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</si>
  <si>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</si>
  <si>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</si>
  <si>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</si>
  <si>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</si>
  <si>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</si>
  <si>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</si>
  <si>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</si>
  <si>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</si>
  <si>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</si>
  <si>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</si>
  <si>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</si>
  <si>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</si>
  <si>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</si>
  <si>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</si>
  <si>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</si>
  <si>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</si>
  <si>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</si>
  <si>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</si>
  <si>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</si>
  <si>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</si>
  <si>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</si>
  <si>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</si>
  <si>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</si>
  <si>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</si>
  <si>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</si>
  <si>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</si>
  <si>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</si>
  <si>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</si>
  <si>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</si>
  <si>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</si>
  <si>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</si>
  <si>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</si>
  <si>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</si>
  <si>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</si>
  <si>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</si>
  <si>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</si>
  <si>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</si>
  <si>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</si>
  <si>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</si>
  <si>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</si>
  <si>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</si>
  <si>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</si>
  <si>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</si>
  <si>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</si>
  <si>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</si>
  <si>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</si>
  <si>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</si>
  <si>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</si>
  <si>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</si>
  <si>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</si>
  <si>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</si>
  <si>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</si>
  <si>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</si>
  <si>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</si>
  <si>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</si>
  <si>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</si>
  <si>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</si>
  <si>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</si>
  <si>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</si>
  <si>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</si>
  <si>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</si>
  <si>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</si>
  <si>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</si>
  <si>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</si>
  <si>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</si>
  <si>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</si>
  <si>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</si>
  <si>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</si>
  <si>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</si>
  <si>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</si>
  <si>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</si>
  <si>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</si>
  <si>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</si>
  <si>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</si>
  <si>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</si>
  <si>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</si>
  <si>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</si>
  <si>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</si>
  <si>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</si>
  <si>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</si>
  <si>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</si>
  <si>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</si>
  <si>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</si>
  <si>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</si>
  <si>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</si>
  <si>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</si>
  <si>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</si>
  <si>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</si>
  <si>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</si>
  <si>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</si>
  <si>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</si>
  <si>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</si>
  <si>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</si>
  <si>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</si>
  <si>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</si>
  <si>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</si>
  <si>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</si>
  <si>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</si>
  <si>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</si>
  <si>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</si>
  <si>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</si>
  <si>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</si>
  <si>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</si>
  <si>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</si>
  <si>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</si>
  <si>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</si>
  <si>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</si>
  <si>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</si>
  <si>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</si>
  <si>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</si>
  <si>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</si>
  <si>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</si>
  <si>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</si>
  <si>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</si>
  <si>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</si>
  <si>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</si>
  <si>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</si>
  <si>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</si>
  <si>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</si>
  <si>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</si>
  <si>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</si>
  <si>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</si>
  <si>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</si>
  <si>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</si>
  <si>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</si>
  <si>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</si>
  <si>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</si>
  <si>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</si>
  <si>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</si>
  <si>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</si>
  <si>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</si>
  <si>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</si>
  <si>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</si>
  <si>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</si>
  <si>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</si>
  <si>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</si>
  <si>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</si>
  <si>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</si>
  <si>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</si>
  <si>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</si>
  <si>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</si>
  <si>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</si>
  <si>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</si>
  <si>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</si>
  <si>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</si>
  <si>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</si>
  <si>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</si>
  <si>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</si>
  <si>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</si>
  <si>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</si>
  <si>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</si>
  <si>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</si>
  <si>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</si>
  <si>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</si>
  <si>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</si>
  <si>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</si>
  <si>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</si>
  <si>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</si>
  <si>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</si>
  <si>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</si>
  <si>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</si>
  <si>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</si>
  <si>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</si>
  <si>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</si>
  <si>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</si>
  <si>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</si>
  <si>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</si>
  <si>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</si>
  <si>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</si>
  <si>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</si>
  <si>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</si>
  <si>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</si>
  <si>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</si>
  <si>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</si>
  <si>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</si>
  <si>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</si>
  <si>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</si>
  <si>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</si>
  <si>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</si>
  <si>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</si>
  <si>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</si>
  <si>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</si>
  <si>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</si>
  <si>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</si>
  <si>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</si>
  <si>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</si>
  <si>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</si>
  <si>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</si>
  <si>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</si>
  <si>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</si>
  <si>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</si>
  <si>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</si>
  <si>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</si>
  <si>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</si>
  <si>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</si>
  <si>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</si>
  <si>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</si>
  <si>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</si>
  <si>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</si>
  <si>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</si>
  <si>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</si>
  <si>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</si>
  <si>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</si>
  <si>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</si>
  <si>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</si>
  <si>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</si>
  <si>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</si>
  <si>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</si>
  <si>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</si>
  <si>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</si>
  <si>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</si>
  <si>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</si>
  <si>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</si>
  <si>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</si>
  <si>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</si>
  <si>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</si>
  <si>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</si>
  <si>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</si>
  <si>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</si>
  <si>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</si>
  <si>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</si>
  <si>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</si>
  <si>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</si>
  <si>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</si>
  <si>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</si>
  <si>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</si>
  <si>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</si>
  <si>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</si>
  <si>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</si>
  <si>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</si>
  <si>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</si>
  <si>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</si>
  <si>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</si>
  <si>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</si>
  <si>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</si>
  <si>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</si>
  <si>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</si>
  <si>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</si>
  <si>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</si>
  <si>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</si>
  <si>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</si>
  <si>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</si>
  <si>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</si>
  <si>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</si>
  <si>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</si>
  <si>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</si>
  <si>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</si>
  <si>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</si>
  <si>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</si>
  <si>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</si>
  <si>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</si>
  <si>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</si>
  <si>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</si>
  <si>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</si>
  <si>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</si>
  <si>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</si>
  <si>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</si>
  <si>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</si>
  <si>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</si>
  <si>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</si>
  <si>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</si>
  <si>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</si>
  <si>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</si>
  <si>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</si>
  <si>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</si>
  <si>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</si>
  <si>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</si>
  <si>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</si>
  <si>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</si>
  <si>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</si>
  <si>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</si>
  <si>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</si>
  <si>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</si>
  <si>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</si>
  <si>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</si>
  <si>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</si>
  <si>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</si>
  <si>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</si>
  <si>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</si>
  <si>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</si>
  <si>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</si>
  <si>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</si>
  <si>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</si>
  <si>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</si>
  <si>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</si>
  <si>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</si>
  <si>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</si>
  <si>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</si>
  <si>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</si>
  <si>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</si>
  <si>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</si>
  <si>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</si>
  <si>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</si>
  <si>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</si>
  <si>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</si>
  <si>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</si>
  <si>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</si>
  <si>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</si>
  <si>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</si>
  <si>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</si>
  <si>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</si>
  <si>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</si>
  <si>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</si>
  <si>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</si>
  <si>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</si>
  <si>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</si>
  <si>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</si>
  <si>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</si>
  <si>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</si>
  <si>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</si>
  <si>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</si>
  <si>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</si>
  <si>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</si>
  <si>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</si>
  <si>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</si>
  <si>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</si>
  <si>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</si>
  <si>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</si>
  <si>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</si>
  <si>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</si>
  <si>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</si>
  <si>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</si>
  <si>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</si>
  <si>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</si>
  <si>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</si>
  <si>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</si>
  <si>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</si>
  <si>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</si>
  <si>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</si>
  <si>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</si>
  <si>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</si>
  <si>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</si>
  <si>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</si>
  <si>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</si>
  <si>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</si>
  <si>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</si>
  <si>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</si>
  <si>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</si>
  <si>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</si>
  <si>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</si>
  <si>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</si>
  <si>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</si>
  <si>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</si>
  <si>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</si>
  <si>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</si>
  <si>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</si>
  <si>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</si>
  <si>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</si>
  <si>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</si>
  <si>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</si>
  <si>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</si>
  <si>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</si>
  <si>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</si>
  <si>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</si>
  <si>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</si>
  <si>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</si>
  <si>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</si>
  <si>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</si>
  <si>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</si>
  <si>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</si>
  <si>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</si>
  <si>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</si>
  <si>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</si>
  <si>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</si>
  <si>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</si>
  <si>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</si>
  <si>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</si>
  <si>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</si>
  <si>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</si>
  <si>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</si>
  <si>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</si>
  <si>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</si>
  <si>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</si>
  <si>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</si>
  <si>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</si>
  <si>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</si>
  <si>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</si>
  <si>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</si>
  <si>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</si>
  <si>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</si>
  <si>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</si>
  <si>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</si>
  <si>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</si>
  <si>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</si>
  <si>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</si>
  <si>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</si>
  <si>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</si>
  <si>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</si>
  <si>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</si>
  <si>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</si>
  <si>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</si>
  <si>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</si>
  <si>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</si>
  <si>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</si>
  <si>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</si>
  <si>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</si>
  <si>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</si>
  <si>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</si>
  <si>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</si>
  <si>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</si>
  <si>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</si>
  <si>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</si>
  <si>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</si>
  <si>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</si>
  <si>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</si>
  <si>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</si>
  <si>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</si>
  <si>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</si>
  <si>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</si>
  <si>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</si>
  <si>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</si>
  <si>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</si>
  <si>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</si>
  <si>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</si>
  <si>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</si>
  <si>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</si>
  <si>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</si>
  <si>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</si>
  <si>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</si>
  <si>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</si>
  <si>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</si>
  <si>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</si>
  <si>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</si>
  <si>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</si>
  <si>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</si>
  <si>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</si>
  <si>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</si>
  <si>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</si>
  <si>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</si>
  <si>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</si>
  <si>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</si>
  <si>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</si>
  <si>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</si>
  <si>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</si>
  <si>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</si>
  <si>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</si>
  <si>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</si>
  <si>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</si>
  <si>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</si>
  <si>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</si>
  <si>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</si>
  <si>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</si>
  <si>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</si>
  <si>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</si>
  <si>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</si>
  <si>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</si>
  <si>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</si>
  <si>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</si>
  <si>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</si>
  <si>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</si>
  <si>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</si>
  <si>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</si>
  <si>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</si>
  <si>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</si>
  <si>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</si>
  <si>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</si>
  <si>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</si>
  <si>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</si>
  <si>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</si>
  <si>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</si>
  <si>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</si>
  <si>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</si>
  <si>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</si>
  <si>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</si>
  <si>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</si>
  <si>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</si>
  <si>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</si>
  <si>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</si>
  <si>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</si>
  <si>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</si>
  <si>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</si>
  <si>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</si>
  <si>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</si>
  <si>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</si>
  <si>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</si>
  <si>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</si>
  <si>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</si>
  <si>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</si>
  <si>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</si>
  <si>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</si>
  <si>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</si>
  <si>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</si>
  <si>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</si>
  <si>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</si>
  <si>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</si>
  <si>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</si>
  <si>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</si>
  <si>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</si>
  <si>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</si>
  <si>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</si>
  <si>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</si>
  <si>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</si>
  <si>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</si>
  <si>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</si>
  <si>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</si>
  <si>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</si>
  <si>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</si>
  <si>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</si>
  <si>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</si>
  <si>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</si>
  <si>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</si>
  <si>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</si>
  <si>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</si>
  <si>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</si>
  <si>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</si>
  <si>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</si>
  <si>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</si>
  <si>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</si>
  <si>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</si>
  <si>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</si>
  <si>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</si>
  <si>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</si>
  <si>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</si>
  <si>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</si>
  <si>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</si>
  <si>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</si>
  <si>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</si>
  <si>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</si>
  <si>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</si>
  <si>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</si>
  <si>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</si>
  <si>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</si>
  <si>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</si>
  <si>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</si>
  <si>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</si>
  <si>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</si>
  <si>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</si>
  <si>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</si>
  <si>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</si>
  <si>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</si>
  <si>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</si>
  <si>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</si>
  <si>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</si>
  <si>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</si>
  <si>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</si>
  <si>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</si>
  <si>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</si>
  <si>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</si>
  <si>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</si>
  <si>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</si>
  <si>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</si>
  <si>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</si>
  <si>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</si>
  <si>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</si>
  <si>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</si>
  <si>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</si>
  <si>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</si>
  <si>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</si>
  <si>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</si>
  <si>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</si>
  <si>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</si>
  <si>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</si>
  <si>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</si>
  <si>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</si>
  <si>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</si>
  <si>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</si>
  <si>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</si>
  <si>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</si>
  <si>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</si>
  <si>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</si>
  <si>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</si>
  <si>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</si>
  <si>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</si>
  <si>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</si>
  <si>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</si>
  <si>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</si>
  <si>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</si>
  <si>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</si>
  <si>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</si>
  <si>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</si>
  <si>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</si>
  <si>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</si>
  <si>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</si>
  <si>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</si>
  <si>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</si>
  <si>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</si>
  <si>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</si>
  <si>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</si>
  <si>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</si>
  <si>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</si>
  <si>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</si>
  <si>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</si>
  <si>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</si>
  <si>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</si>
  <si>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</si>
  <si>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</si>
  <si>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</si>
  <si>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</si>
  <si>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</si>
  <si>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</si>
  <si>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</si>
  <si>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</si>
  <si>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</si>
  <si>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</si>
  <si>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</si>
  <si>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</si>
  <si>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</si>
  <si>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</si>
  <si>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</si>
  <si>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</si>
  <si>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</si>
  <si>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</si>
  <si>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</si>
  <si>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</si>
  <si>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</si>
  <si>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</si>
  <si>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</si>
  <si>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</si>
  <si>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</si>
  <si>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</si>
  <si>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</si>
  <si>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</si>
  <si>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</si>
  <si>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</si>
  <si>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</si>
  <si>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</si>
  <si>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</si>
  <si>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</si>
  <si>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</si>
  <si>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</si>
  <si>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</si>
  <si>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</si>
  <si>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</si>
  <si>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</si>
  <si>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</si>
  <si>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</si>
  <si>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</si>
  <si>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</si>
  <si>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</si>
  <si>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</si>
  <si>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</si>
  <si>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</si>
  <si>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</si>
  <si>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</si>
  <si>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</si>
  <si>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</si>
  <si>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</si>
  <si>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</si>
  <si>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</si>
  <si>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</si>
  <si>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</si>
  <si>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</si>
  <si>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</si>
  <si>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</si>
  <si>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</si>
  <si>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</si>
  <si>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</si>
  <si>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</si>
  <si>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</si>
  <si>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</si>
  <si>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</si>
  <si>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</si>
  <si>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</si>
  <si>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</si>
  <si>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</si>
  <si>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</si>
  <si>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</si>
  <si>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</si>
  <si>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</si>
  <si>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</si>
  <si>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</si>
  <si>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</si>
  <si>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</si>
  <si>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</si>
  <si>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</si>
  <si>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</si>
  <si>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</si>
  <si>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</si>
  <si>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</si>
  <si>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</si>
  <si>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</si>
  <si>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</si>
  <si>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</si>
  <si>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</si>
  <si>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</si>
  <si>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</si>
  <si>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</si>
  <si>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</si>
  <si>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</si>
  <si>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</si>
  <si>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</si>
  <si>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</si>
  <si>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</si>
  <si>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</si>
  <si>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</si>
  <si>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</si>
  <si>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</si>
  <si>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</si>
  <si>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</si>
  <si>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</si>
  <si>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</si>
  <si>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</si>
  <si>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</si>
  <si>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</si>
  <si>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</si>
  <si>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</si>
  <si>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</si>
  <si>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</si>
  <si>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</si>
  <si>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</si>
  <si>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</si>
  <si>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</si>
  <si>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</si>
  <si>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</si>
  <si>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</si>
  <si>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</si>
  <si>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</si>
  <si>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</si>
  <si>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</si>
  <si>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</si>
  <si>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</si>
  <si>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</si>
  <si>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</si>
  <si>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</si>
  <si>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</si>
  <si>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</si>
  <si>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</si>
  <si>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</si>
  <si>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</si>
  <si>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</si>
  <si>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</si>
  <si>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</si>
  <si>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</si>
  <si>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</si>
  <si>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</si>
  <si>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</si>
  <si>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</si>
  <si>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</si>
  <si>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</si>
  <si>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</si>
  <si>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</si>
  <si>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</si>
  <si>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</si>
  <si>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</si>
  <si>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</si>
  <si>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</si>
  <si>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</si>
  <si>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</si>
  <si>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</si>
  <si>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</si>
  <si>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</si>
  <si>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</si>
  <si>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</si>
  <si>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</si>
  <si>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</si>
  <si>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</si>
  <si>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</si>
  <si>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</si>
  <si>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</si>
  <si>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</si>
  <si>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</si>
  <si>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</si>
  <si>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</si>
  <si>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</si>
  <si>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</si>
  <si>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</si>
  <si>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</si>
  <si>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</si>
  <si>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</si>
  <si>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</si>
  <si>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</si>
  <si>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</si>
  <si>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</si>
  <si>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</si>
  <si>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</si>
  <si>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</si>
  <si>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</si>
  <si>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</si>
  <si>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</si>
  <si>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</si>
  <si>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</si>
  <si>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</si>
  <si>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</si>
  <si>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</si>
  <si>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</si>
  <si>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</si>
  <si>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</si>
  <si>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</si>
  <si>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</si>
  <si>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</si>
  <si>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</si>
  <si>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</si>
  <si>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</si>
  <si>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</si>
  <si>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</si>
  <si>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</si>
  <si>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</si>
  <si>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</si>
  <si>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</si>
  <si>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</si>
  <si>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</si>
  <si>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</si>
  <si>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</si>
  <si>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</si>
  <si>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</si>
  <si>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</si>
  <si>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</si>
  <si>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</si>
  <si>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</si>
  <si>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</si>
  <si>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</si>
  <si>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</si>
  <si>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</si>
  <si>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</si>
  <si>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</si>
  <si>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</si>
  <si>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</si>
  <si>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</si>
  <si>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</si>
  <si>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</si>
  <si>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</si>
  <si>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</si>
  <si>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</si>
  <si>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</si>
  <si>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</si>
  <si>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</si>
  <si>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</si>
  <si>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</si>
  <si>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</si>
  <si>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</si>
  <si>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</si>
  <si>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</si>
  <si>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</si>
  <si>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</si>
  <si>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</si>
  <si>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</si>
  <si>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</si>
  <si>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</si>
  <si>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</si>
  <si>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</si>
  <si>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</si>
  <si>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</si>
  <si>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</si>
  <si>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</si>
  <si>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</si>
  <si>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</si>
  <si>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</si>
  <si>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</si>
  <si>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</si>
  <si>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</si>
  <si>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</si>
  <si>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</si>
  <si>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</si>
  <si>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</si>
  <si>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</si>
  <si>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</si>
  <si>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</si>
  <si>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</si>
  <si>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</si>
  <si>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</si>
  <si>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</si>
  <si>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</si>
  <si>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</si>
  <si>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</si>
  <si>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</si>
  <si>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</si>
  <si>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</si>
  <si>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</si>
  <si>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</si>
  <si>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</si>
  <si>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</si>
  <si>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</si>
  <si>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</si>
  <si>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</si>
  <si>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</si>
  <si>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</si>
  <si>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</si>
  <si>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</si>
  <si>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</si>
  <si>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</si>
  <si>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</si>
  <si>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</si>
  <si>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</si>
  <si>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</si>
  <si>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</si>
  <si>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</si>
  <si>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</si>
  <si>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</si>
  <si>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</si>
  <si>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</si>
  <si>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</si>
  <si>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</si>
  <si>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</si>
  <si>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</si>
  <si>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</si>
  <si>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</si>
  <si>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</si>
  <si>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</si>
  <si>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</si>
  <si>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</si>
  <si>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</si>
  <si>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</si>
  <si>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</si>
  <si>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</si>
  <si>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</si>
  <si>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</si>
  <si>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</si>
  <si>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</si>
  <si>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</si>
  <si>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</si>
  <si>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</si>
  <si>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</si>
  <si>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</si>
  <si>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</si>
  <si>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</si>
  <si>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</si>
  <si>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</si>
  <si>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</si>
  <si>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</si>
  <si>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</si>
  <si>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</si>
  <si>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</si>
  <si>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</si>
  <si>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</si>
  <si>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</si>
  <si>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</si>
  <si>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</si>
  <si>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</si>
  <si>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</si>
  <si>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</si>
  <si>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</si>
  <si>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</si>
  <si>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</si>
  <si>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</si>
  <si>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</si>
  <si>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</si>
  <si>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</si>
  <si>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</si>
  <si>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</si>
  <si>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</si>
  <si>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</si>
  <si>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</si>
  <si>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</si>
  <si>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</si>
  <si>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</si>
  <si>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</si>
  <si>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</si>
  <si>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</si>
  <si>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</si>
  <si>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</si>
  <si>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</si>
  <si>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</si>
  <si>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</si>
  <si>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</si>
  <si>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</si>
  <si>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</si>
  <si>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</si>
  <si>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</si>
  <si>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</si>
  <si>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</si>
  <si>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</si>
  <si>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</si>
  <si>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</si>
  <si>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</si>
  <si>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</si>
  <si>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</si>
  <si>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</si>
  <si>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</si>
  <si>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</si>
  <si>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</si>
  <si>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</si>
  <si>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</si>
  <si>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</si>
  <si>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</si>
  <si>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</si>
  <si>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</si>
  <si>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</si>
  <si>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</si>
  <si>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</si>
  <si>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</si>
  <si>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</si>
  <si>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</si>
  <si>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</si>
  <si>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</si>
  <si>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</si>
  <si>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</si>
  <si>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</si>
  <si>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</si>
  <si>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</si>
  <si>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</si>
  <si>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</si>
  <si>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</si>
  <si>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</si>
  <si>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</si>
  <si>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</si>
  <si>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</si>
  <si>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</si>
  <si>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</si>
  <si>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</si>
  <si>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</si>
  <si>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</si>
  <si>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</si>
  <si>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</si>
  <si>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</si>
  <si>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</si>
  <si>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</si>
  <si>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</si>
  <si>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</si>
  <si>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</si>
  <si>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</si>
  <si>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</si>
  <si>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</si>
  <si>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</si>
  <si>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</si>
  <si>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</si>
  <si>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</si>
  <si>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</si>
  <si>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</si>
  <si>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</si>
  <si>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</si>
  <si>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</si>
  <si>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</si>
  <si>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</si>
  <si>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</si>
  <si>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</si>
  <si>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</si>
  <si>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</si>
  <si>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</si>
  <si>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</si>
  <si>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</si>
  <si>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</si>
  <si>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</si>
  <si>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</si>
  <si>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</si>
  <si>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</si>
  <si>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</si>
  <si>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</si>
  <si>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</si>
  <si>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</si>
  <si>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</si>
  <si>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</si>
  <si>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</si>
  <si>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</si>
  <si>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</si>
  <si>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</si>
  <si>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</si>
  <si>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</si>
  <si>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</si>
  <si>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</si>
  <si>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</si>
  <si>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</si>
  <si>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</si>
  <si>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</si>
  <si>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</si>
  <si>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</si>
  <si>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</si>
  <si>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</si>
  <si>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</si>
  <si>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</si>
  <si>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</si>
  <si>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</si>
  <si>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</si>
  <si>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</si>
  <si>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</si>
  <si>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</si>
  <si>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</si>
  <si>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</si>
  <si>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</si>
  <si>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</si>
  <si>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</si>
  <si>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</si>
  <si>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</si>
  <si>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</si>
  <si>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</si>
  <si>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</si>
  <si>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</si>
  <si>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</si>
  <si>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</si>
  <si>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</si>
  <si>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</si>
  <si>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</si>
  <si>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</si>
  <si>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</si>
  <si>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</si>
  <si>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</si>
  <si>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</si>
  <si>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</si>
  <si>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</si>
  <si>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</si>
  <si>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</si>
  <si>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</si>
  <si>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</si>
  <si>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</si>
  <si>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</si>
  <si>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</si>
  <si>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</si>
  <si>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</si>
  <si>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</si>
  <si>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</si>
  <si>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</si>
  <si>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</si>
  <si>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</si>
  <si>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</si>
  <si>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</si>
  <si>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</si>
  <si>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</si>
  <si>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</si>
  <si>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</si>
  <si>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</si>
  <si>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</si>
  <si>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</si>
  <si>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</si>
  <si>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</si>
  <si>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</si>
  <si>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</si>
  <si>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</si>
  <si>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</si>
  <si>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</si>
  <si>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</si>
  <si>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</si>
  <si>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</si>
  <si>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</si>
  <si>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</si>
  <si>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</si>
  <si>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</si>
  <si>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</si>
  <si>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</si>
  <si>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</si>
  <si>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</si>
  <si>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</si>
  <si>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</si>
  <si>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</si>
  <si>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</si>
  <si>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</si>
  <si>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</si>
  <si>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</si>
  <si>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</si>
  <si>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</si>
  <si>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</si>
  <si>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</si>
  <si>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</si>
  <si>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</si>
  <si>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</si>
  <si>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</si>
  <si>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</si>
  <si>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</si>
  <si>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</si>
  <si>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</si>
  <si>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</si>
  <si>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</si>
  <si>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</si>
  <si>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</si>
  <si>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</si>
  <si>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</si>
  <si>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</si>
  <si>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</si>
  <si>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</si>
  <si>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</si>
  <si>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</si>
  <si>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</si>
  <si>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</si>
  <si>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</si>
  <si>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</si>
  <si>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</si>
  <si>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</si>
  <si>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</si>
  <si>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</si>
  <si>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</si>
  <si>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</si>
  <si>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</si>
  <si>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</si>
  <si>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</si>
  <si>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</si>
  <si>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</si>
  <si>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</si>
  <si>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</si>
  <si>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</si>
  <si>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</si>
  <si>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</si>
  <si>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</si>
  <si>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</si>
  <si>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</si>
  <si>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</si>
  <si>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</si>
  <si>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</si>
  <si>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</si>
  <si>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</si>
  <si>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</si>
  <si>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</si>
  <si>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</si>
  <si>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</si>
  <si>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</si>
  <si>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</si>
  <si>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</si>
  <si>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</si>
  <si>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</si>
  <si>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</si>
  <si>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</si>
  <si>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</si>
  <si>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</si>
  <si>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</si>
  <si>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</si>
  <si>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</si>
  <si>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</si>
  <si>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</si>
  <si>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</si>
  <si>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</si>
  <si>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</si>
  <si>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</si>
  <si>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</si>
  <si>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</si>
  <si>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</si>
  <si>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</si>
  <si>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</si>
  <si>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</si>
  <si>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</si>
  <si>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</si>
  <si>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</si>
  <si>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</si>
  <si>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</si>
  <si>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</si>
  <si>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</si>
  <si>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</si>
  <si>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</si>
  <si>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</si>
  <si>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</si>
  <si>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</si>
  <si>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</si>
  <si>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</si>
  <si>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</si>
  <si>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</si>
  <si>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</si>
  <si>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</si>
  <si>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</si>
  <si>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</si>
  <si>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</si>
  <si>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</si>
  <si>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</si>
  <si>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</si>
  <si>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</si>
  <si>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</si>
  <si>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</si>
  <si>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</si>
  <si>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</si>
  <si>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</si>
  <si>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</si>
  <si>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</si>
  <si>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</si>
  <si>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</si>
  <si>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</si>
  <si>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</si>
  <si>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</si>
  <si>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</si>
  <si>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</si>
  <si>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</si>
  <si>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</si>
  <si>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</si>
  <si>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</si>
  <si>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</si>
  <si>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</si>
  <si>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</si>
  <si>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</si>
  <si>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</si>
  <si>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</si>
  <si>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</si>
  <si>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</si>
  <si>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</si>
  <si>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</si>
  <si>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</si>
  <si>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</si>
  <si>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</si>
  <si>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</si>
  <si>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</si>
  <si>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</si>
  <si>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</si>
  <si>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</si>
  <si>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</si>
  <si>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</si>
  <si>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</si>
  <si>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</si>
  <si>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</si>
  <si>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</si>
  <si>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</si>
  <si>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</si>
  <si>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</si>
  <si>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</si>
  <si>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</si>
  <si>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</si>
  <si>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</si>
  <si>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</si>
  <si>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</si>
  <si>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</si>
  <si>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</si>
  <si>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</si>
  <si>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</si>
  <si>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</si>
  <si>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</si>
  <si>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</si>
  <si>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</si>
  <si>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</si>
  <si>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</si>
  <si>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</si>
  <si>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</si>
  <si>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</si>
  <si>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</si>
  <si>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</si>
  <si>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</si>
  <si>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</si>
  <si>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</si>
  <si>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</si>
  <si>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</si>
  <si>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</si>
  <si>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</si>
  <si>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</si>
  <si>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</si>
  <si>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</si>
  <si>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</si>
  <si>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</si>
  <si>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</si>
  <si>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</si>
  <si>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</si>
  <si>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</si>
  <si>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</si>
  <si>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</si>
  <si>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</si>
  <si>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</si>
  <si>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</si>
  <si>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</si>
  <si>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</si>
  <si>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</si>
  <si>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</si>
  <si>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</si>
  <si>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</si>
  <si>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</si>
  <si>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</si>
  <si>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</si>
  <si>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</si>
  <si>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</si>
  <si>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</si>
  <si>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</si>
  <si>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</si>
  <si>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</si>
  <si>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</si>
  <si>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</si>
  <si>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</si>
  <si>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</si>
  <si>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</si>
  <si>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</si>
  <si>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</si>
  <si>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</si>
  <si>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</si>
  <si>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</si>
  <si>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</si>
  <si>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</si>
  <si>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</si>
  <si>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</si>
  <si>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</si>
  <si>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</si>
  <si>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</si>
  <si>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</si>
  <si>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</si>
  <si>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</si>
  <si>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</si>
  <si>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</si>
  <si>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</si>
  <si>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</si>
  <si>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</si>
  <si>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</si>
  <si>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</si>
  <si>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</si>
  <si>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</si>
  <si>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</si>
  <si>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</si>
  <si>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</si>
  <si>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</si>
  <si>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</si>
  <si>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</si>
  <si>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</si>
  <si>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</si>
  <si>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</si>
  <si>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</si>
  <si>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</si>
  <si>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</si>
  <si>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</si>
  <si>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</si>
  <si>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</si>
  <si>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</si>
  <si>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</si>
  <si>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</si>
  <si>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</si>
  <si>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</si>
  <si>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</si>
  <si>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</si>
  <si>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</si>
  <si>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</si>
  <si>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</si>
  <si>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</si>
  <si>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</si>
  <si>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</si>
  <si>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</si>
  <si>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</si>
  <si>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</si>
  <si>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</si>
  <si>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</si>
  <si>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</si>
  <si>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</si>
  <si>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</si>
  <si>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</si>
  <si>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</si>
  <si>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</si>
  <si>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</si>
  <si>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</si>
  <si>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</si>
  <si>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</si>
  <si>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</si>
  <si>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</si>
  <si>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</si>
  <si>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</si>
  <si>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</si>
  <si>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</si>
  <si>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</si>
  <si>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</si>
  <si>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</si>
  <si>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</si>
  <si>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</si>
  <si>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</si>
  <si>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</si>
  <si>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</si>
  <si>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</si>
  <si>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</si>
  <si>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</si>
  <si>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</si>
  <si>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</si>
  <si>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</si>
  <si>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</si>
  <si>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</si>
  <si>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</si>
  <si>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</si>
  <si>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</si>
  <si>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</si>
  <si>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</si>
  <si>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</si>
  <si>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</si>
  <si>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</si>
  <si>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</si>
  <si>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</si>
  <si>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</si>
  <si>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</si>
  <si>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</si>
  <si>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</si>
  <si>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</si>
  <si>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</si>
  <si>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</si>
  <si>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</si>
  <si>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</si>
  <si>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</si>
  <si>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</si>
  <si>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</si>
  <si>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</si>
  <si>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</si>
  <si>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</si>
  <si>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</si>
  <si>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</si>
  <si>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</si>
  <si>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</si>
  <si>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</si>
  <si>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</si>
  <si>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</si>
  <si>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</si>
  <si>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</si>
  <si>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</si>
  <si>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</si>
  <si>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</si>
  <si>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</si>
  <si>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</si>
  <si>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</si>
  <si>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</si>
  <si>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</si>
  <si>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</si>
  <si>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</si>
  <si>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</si>
  <si>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</si>
  <si>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</si>
  <si>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</si>
  <si>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</si>
  <si>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</si>
  <si>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</si>
  <si>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</si>
  <si>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</si>
  <si>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</si>
  <si>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</si>
  <si>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</si>
  <si>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</si>
  <si>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</si>
  <si>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</si>
  <si>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</si>
  <si>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</si>
  <si>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</si>
  <si>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</si>
  <si>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</si>
  <si>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</si>
  <si>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</si>
  <si>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</si>
  <si>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</si>
  <si>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</si>
  <si>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</si>
  <si>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</si>
  <si>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</si>
  <si>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</si>
  <si>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</si>
  <si>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</si>
  <si>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</si>
  <si>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</si>
  <si>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</si>
  <si>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</si>
  <si>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</si>
  <si>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</si>
  <si>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</si>
  <si>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</si>
  <si>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</si>
  <si>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</si>
  <si>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</si>
  <si>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</si>
  <si>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</si>
  <si>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</si>
  <si>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</si>
  <si>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</si>
  <si>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</si>
  <si>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</si>
  <si>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</si>
  <si>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</si>
  <si>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</si>
  <si>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</si>
  <si>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</si>
  <si>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</si>
  <si>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</si>
  <si>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</si>
  <si>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</si>
  <si>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</si>
  <si>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</si>
  <si>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</si>
  <si>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</si>
  <si>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</si>
  <si>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</si>
  <si>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</si>
  <si>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</si>
  <si>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</si>
  <si>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</si>
  <si>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</si>
  <si>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</si>
  <si>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</si>
  <si>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</si>
  <si>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</si>
  <si>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</si>
  <si>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</si>
  <si>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</si>
  <si>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</si>
  <si>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</si>
  <si>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</si>
  <si>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</si>
  <si>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</si>
  <si>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</si>
  <si>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</si>
  <si>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</si>
  <si>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</si>
  <si>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</si>
  <si>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</si>
  <si>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</si>
  <si>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</si>
  <si>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</si>
  <si>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</si>
  <si>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</si>
  <si>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</si>
  <si>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</si>
  <si>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</si>
  <si>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</si>
  <si>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</si>
  <si>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</si>
  <si>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</si>
  <si>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</si>
  <si>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</si>
  <si>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</si>
  <si>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</si>
  <si>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</si>
  <si>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</si>
  <si>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</si>
  <si>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</si>
  <si>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</si>
  <si>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</si>
  <si>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</si>
  <si>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</si>
  <si>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</si>
  <si>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</si>
  <si>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</si>
  <si>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</si>
  <si>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</si>
  <si>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</si>
  <si>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</si>
  <si>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</si>
  <si>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</si>
  <si>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</si>
  <si>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</si>
  <si>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</si>
  <si>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</si>
  <si>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</si>
  <si>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</si>
  <si>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</si>
  <si>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</si>
  <si>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</si>
  <si>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</si>
  <si>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</si>
  <si>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</si>
  <si>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</si>
  <si>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</si>
  <si>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</si>
  <si>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</si>
  <si>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</si>
  <si>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</si>
  <si>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</si>
  <si>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</si>
  <si>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</si>
  <si>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</si>
  <si>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</si>
  <si>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</si>
  <si>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</si>
  <si>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</si>
  <si>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</si>
  <si>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</si>
  <si>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</si>
  <si>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</si>
  <si>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</si>
  <si>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</si>
  <si>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</si>
  <si>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</si>
  <si>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</si>
  <si>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</si>
  <si>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</si>
  <si>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</si>
  <si>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</si>
  <si>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</si>
  <si>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</si>
  <si>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</si>
  <si>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</si>
  <si>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</si>
  <si>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</si>
  <si>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</si>
  <si>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</si>
  <si>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</si>
  <si>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</si>
  <si>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</si>
  <si>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</si>
  <si>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</si>
  <si>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</si>
  <si>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</si>
  <si>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</si>
  <si>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</si>
  <si>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</si>
  <si>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</si>
  <si>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</si>
  <si>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</si>
  <si>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</si>
  <si>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</si>
  <si>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</si>
  <si>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</si>
  <si>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</si>
  <si>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</si>
  <si>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</si>
  <si>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</si>
  <si>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</si>
  <si>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</si>
  <si>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</si>
  <si>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</si>
  <si>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</si>
  <si>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</si>
  <si>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</si>
  <si>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</si>
  <si>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</si>
  <si>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</si>
  <si>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</si>
  <si>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</si>
  <si>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</si>
  <si>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</si>
  <si>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</si>
  <si>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</si>
  <si>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</si>
  <si>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</si>
  <si>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</si>
  <si>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</si>
  <si>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</si>
  <si>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</si>
  <si>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</si>
  <si>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</si>
  <si>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</si>
  <si>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</si>
  <si>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</si>
  <si>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</si>
  <si>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</si>
  <si>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</si>
  <si>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</si>
  <si>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</si>
  <si>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</si>
  <si>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</si>
  <si>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</si>
  <si>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</si>
  <si>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</si>
  <si>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</si>
  <si>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</si>
  <si>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</si>
  <si>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</si>
  <si>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</si>
  <si>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</si>
  <si>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</si>
  <si>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</si>
  <si>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</si>
  <si>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</si>
  <si>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</si>
  <si>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</si>
  <si>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</si>
  <si>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</si>
  <si>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</si>
  <si>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</si>
  <si>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</si>
  <si>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</si>
  <si>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</si>
  <si>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</si>
  <si>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</si>
  <si>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</si>
  <si>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</si>
  <si>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</si>
  <si>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</si>
  <si>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</si>
  <si>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</si>
  <si>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</si>
  <si>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</si>
  <si>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</si>
  <si>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</si>
  <si>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</si>
  <si>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</si>
  <si>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</si>
  <si>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</si>
  <si>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</si>
  <si>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</si>
  <si>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</si>
  <si>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</si>
  <si>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</si>
  <si>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</si>
  <si>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</si>
  <si>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</si>
  <si>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</si>
  <si>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</si>
  <si>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</si>
  <si>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</si>
  <si>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</si>
  <si>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</si>
  <si>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</si>
  <si>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</si>
  <si>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</si>
  <si>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</si>
  <si>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</si>
  <si>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</si>
  <si>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</si>
  <si>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</si>
  <si>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</si>
  <si>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</si>
  <si>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</si>
  <si>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</si>
  <si>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</si>
  <si>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</si>
  <si>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</si>
  <si>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</si>
  <si>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</si>
  <si>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</si>
  <si>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</si>
  <si>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</si>
  <si>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</si>
  <si>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</si>
  <si>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</si>
  <si>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</si>
  <si>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</si>
  <si>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</si>
  <si>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</si>
  <si>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</si>
  <si>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</si>
  <si>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</si>
  <si>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</si>
  <si>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</si>
  <si>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</si>
  <si>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</si>
  <si>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</si>
  <si>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</si>
  <si>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</si>
  <si>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</si>
  <si>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</si>
  <si>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</si>
  <si>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</si>
  <si>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</si>
  <si>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</si>
  <si>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</si>
  <si>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</si>
  <si>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</si>
  <si>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</si>
  <si>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</si>
  <si>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</si>
  <si>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</si>
  <si>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</si>
  <si>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</si>
  <si>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</si>
  <si>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</si>
  <si>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</si>
  <si>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</si>
  <si>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</si>
  <si>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</si>
  <si>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</si>
  <si>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</si>
  <si>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</si>
  <si>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</si>
  <si>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</si>
  <si>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</si>
  <si>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</si>
  <si>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</si>
  <si>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</si>
  <si>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</si>
  <si>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</si>
  <si>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</si>
  <si>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</si>
  <si>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</si>
  <si>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</si>
  <si>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</si>
  <si>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</si>
  <si>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</si>
  <si>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</si>
  <si>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</si>
  <si>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</si>
  <si>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</si>
  <si>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</si>
  <si>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</si>
  <si>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</si>
  <si>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</si>
  <si>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</si>
  <si>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</si>
  <si>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</si>
  <si>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</si>
  <si>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</si>
  <si>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</si>
  <si>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</si>
  <si>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</si>
  <si>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</si>
  <si>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</si>
  <si>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</si>
  <si>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</si>
  <si>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</si>
  <si>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</si>
  <si>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</si>
  <si>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</si>
  <si>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</si>
  <si>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</si>
  <si>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</si>
  <si>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</si>
  <si>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</si>
  <si>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</si>
  <si>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</si>
  <si>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</si>
  <si>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</si>
  <si>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</si>
  <si>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</si>
  <si>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</si>
  <si>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</si>
  <si>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</si>
  <si>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</si>
  <si>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</si>
  <si>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</si>
  <si>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</si>
  <si>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</si>
  <si>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</si>
  <si>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</si>
  <si>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</si>
  <si>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</si>
  <si>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</si>
  <si>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</si>
  <si>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</si>
  <si>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</si>
  <si>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</si>
  <si>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</si>
  <si>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</si>
  <si>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</si>
  <si>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</si>
  <si>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</si>
  <si>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</si>
  <si>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</si>
  <si>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</si>
  <si>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</si>
  <si>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</si>
  <si>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</si>
  <si>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</si>
  <si>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</si>
  <si>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</si>
  <si>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</si>
  <si>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</si>
  <si>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</si>
  <si>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</si>
  <si>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</si>
  <si>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</si>
  <si>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</si>
  <si>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</si>
  <si>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</si>
  <si>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</si>
  <si>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</si>
  <si>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</si>
  <si>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</si>
  <si>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</si>
  <si>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</si>
  <si>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</si>
  <si>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</si>
  <si>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</si>
  <si>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</si>
  <si>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</si>
  <si>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</si>
  <si>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</si>
  <si>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</si>
  <si>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</si>
  <si>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</si>
  <si>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</si>
  <si>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</si>
  <si>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</si>
  <si>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</si>
  <si>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</si>
  <si>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</si>
  <si>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</si>
  <si>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</si>
  <si>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</si>
  <si>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</si>
  <si>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</si>
  <si>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</si>
  <si>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</si>
  <si>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</si>
  <si>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</si>
  <si>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</si>
  <si>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</si>
  <si>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</si>
  <si>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</si>
  <si>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</si>
  <si>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</si>
  <si>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</si>
  <si>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</si>
  <si>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</si>
  <si>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</si>
  <si>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</si>
  <si>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</si>
  <si>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</si>
  <si>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</si>
  <si>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</si>
  <si>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</si>
  <si>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</si>
  <si>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</si>
  <si>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</si>
  <si>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</si>
  <si>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</si>
  <si>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</si>
  <si>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</si>
  <si>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</si>
  <si>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</si>
  <si>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</si>
  <si>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</si>
  <si>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</si>
  <si>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</si>
  <si>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</si>
  <si>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</si>
  <si>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</si>
  <si>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</si>
  <si>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</si>
  <si>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</si>
  <si>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</si>
  <si>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</si>
  <si>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</si>
  <si>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</si>
  <si>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</si>
  <si>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</si>
  <si>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</si>
  <si>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</si>
  <si>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</si>
  <si>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</si>
  <si>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</si>
  <si>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</si>
  <si>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</si>
  <si>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</si>
  <si>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</si>
  <si>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</si>
  <si>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</si>
  <si>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</si>
  <si>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</si>
  <si>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</si>
  <si>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</si>
  <si>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</si>
  <si>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</si>
  <si>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</si>
  <si>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</si>
  <si>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</si>
  <si>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</si>
  <si>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</si>
  <si>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</si>
  <si>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</si>
  <si>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</si>
  <si>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</si>
  <si>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</si>
  <si>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</si>
  <si>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</si>
  <si>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</si>
  <si>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</si>
  <si>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</si>
  <si>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</si>
  <si>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</si>
  <si>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</si>
  <si>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</si>
  <si>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</si>
  <si>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</si>
  <si>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</si>
  <si>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</si>
  <si>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</si>
  <si>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</si>
  <si>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</si>
  <si>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</si>
  <si>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</si>
  <si>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</si>
  <si>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</si>
  <si>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</si>
  <si>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</si>
  <si>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</si>
  <si>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</si>
  <si>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</si>
  <si>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</si>
  <si>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</si>
  <si>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</si>
  <si>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</si>
  <si>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</si>
  <si>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</si>
  <si>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</si>
  <si>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</si>
  <si>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</si>
  <si>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</si>
  <si>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</si>
  <si>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</si>
  <si>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</si>
  <si>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</si>
  <si>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</si>
  <si>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</si>
  <si>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</si>
  <si>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</si>
  <si>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</si>
  <si>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</si>
  <si>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</si>
  <si>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</si>
  <si>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</si>
  <si>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</si>
  <si>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</si>
  <si>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</si>
  <si>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</si>
  <si>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</si>
  <si>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</si>
  <si>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</si>
  <si>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</si>
  <si>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</si>
  <si>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</si>
  <si>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</si>
  <si>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</si>
  <si>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</si>
  <si>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</si>
  <si>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</si>
  <si>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</si>
  <si>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</si>
  <si>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</si>
  <si>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</si>
  <si>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</si>
  <si>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</si>
  <si>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</si>
  <si>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</si>
  <si>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</si>
  <si>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</si>
  <si>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</si>
  <si>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</si>
  <si>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</si>
  <si>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</si>
  <si>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</si>
  <si>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</si>
  <si>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</si>
  <si>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</si>
  <si>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</si>
  <si>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</si>
  <si>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</si>
  <si>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</si>
  <si>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</si>
  <si>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</si>
  <si>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</si>
  <si>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</si>
  <si>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</si>
  <si>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</si>
  <si>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</si>
  <si>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</si>
  <si>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</si>
  <si>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</si>
  <si>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</si>
  <si>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</si>
  <si>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</si>
  <si>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</si>
  <si>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</si>
  <si>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</si>
  <si>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</si>
  <si>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</si>
  <si>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</si>
  <si>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</si>
  <si>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</si>
  <si>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</si>
  <si>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</si>
  <si>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</si>
  <si>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</si>
  <si>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</si>
  <si>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</si>
  <si>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</si>
  <si>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</si>
  <si>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</si>
  <si>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</si>
  <si>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</si>
  <si>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</si>
  <si>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</si>
  <si>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</si>
  <si>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</si>
  <si>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</si>
  <si>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</si>
  <si>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</si>
  <si>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</si>
  <si>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</si>
  <si>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</si>
  <si>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</si>
  <si>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</si>
  <si>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</si>
  <si>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</si>
  <si>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</si>
  <si>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</si>
  <si>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</si>
  <si>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</si>
  <si>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</si>
  <si>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</si>
  <si>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</si>
  <si>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</si>
  <si>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</si>
  <si>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</si>
  <si>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</si>
  <si>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</si>
  <si>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</si>
  <si>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</si>
  <si>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</si>
  <si>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</si>
  <si>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</si>
  <si>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</si>
  <si>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</si>
  <si>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</si>
  <si>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</si>
  <si>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</si>
  <si>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</si>
  <si>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</si>
  <si>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</si>
  <si>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</si>
  <si>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</si>
  <si>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</si>
  <si>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</si>
  <si>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</si>
  <si>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</si>
  <si>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</si>
  <si>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</si>
  <si>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</si>
  <si>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</si>
  <si>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</si>
  <si>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</si>
  <si>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</si>
  <si>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</si>
  <si>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</si>
  <si>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</si>
  <si>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</si>
  <si>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</si>
  <si>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</si>
  <si>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</si>
  <si>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</si>
  <si>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</si>
  <si>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</si>
  <si>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</si>
  <si>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</si>
  <si>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</si>
  <si>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</si>
  <si>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</si>
  <si>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</si>
  <si>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</si>
  <si>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</si>
  <si>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</si>
  <si>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</si>
  <si>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</si>
  <si>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</si>
  <si>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</si>
  <si>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</si>
  <si>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</si>
  <si>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</si>
  <si>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</si>
  <si>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</si>
  <si>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</si>
  <si>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</si>
  <si>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</si>
  <si>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</si>
  <si>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</si>
  <si>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</si>
  <si>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</si>
  <si>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</si>
  <si>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</si>
  <si>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</si>
  <si>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</si>
  <si>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</si>
  <si>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</si>
  <si>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</si>
  <si>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</si>
  <si>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</si>
  <si>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</si>
  <si>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</si>
  <si>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</si>
  <si>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</si>
  <si>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</si>
  <si>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</si>
  <si>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</si>
  <si>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</si>
  <si>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</si>
  <si>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</si>
  <si>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</si>
  <si>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</si>
  <si>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</si>
  <si>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</si>
  <si>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</si>
  <si>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</si>
  <si>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</si>
  <si>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</si>
  <si>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</si>
  <si>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</si>
  <si>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</si>
  <si>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</si>
  <si>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</si>
  <si>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</si>
  <si>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</si>
  <si>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</si>
  <si>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</si>
  <si>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</si>
  <si>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</si>
  <si>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</si>
  <si>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</si>
  <si>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</si>
  <si>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</si>
  <si>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</si>
  <si>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</si>
  <si>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</si>
  <si>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</si>
  <si>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</si>
  <si>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</si>
  <si>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</si>
  <si>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</si>
  <si>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</si>
  <si>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</si>
  <si>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</si>
  <si>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</si>
  <si>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</si>
  <si>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</si>
  <si>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</si>
  <si>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</si>
  <si>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</si>
  <si>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</si>
  <si>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</si>
  <si>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</si>
  <si>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</si>
  <si>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</si>
  <si>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</si>
  <si>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</si>
  <si>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</si>
  <si>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</si>
  <si>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</si>
  <si>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</si>
  <si>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</si>
  <si>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</si>
  <si>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</si>
  <si>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</si>
  <si>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</si>
  <si>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</si>
  <si>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</si>
  <si>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</si>
  <si>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</si>
  <si>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</si>
  <si>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</si>
  <si>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</si>
  <si>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</si>
  <si>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</si>
  <si>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</si>
  <si>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</si>
  <si>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</si>
  <si>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</si>
  <si>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</si>
  <si>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</si>
  <si>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</si>
  <si>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</si>
  <si>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</si>
  <si>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</si>
  <si>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</si>
  <si>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</si>
  <si>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</si>
  <si>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</si>
  <si>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</si>
  <si>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</si>
  <si>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</si>
  <si>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</si>
  <si>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</si>
  <si>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</si>
  <si>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</si>
  <si>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</si>
  <si>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</si>
  <si>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</si>
  <si>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</si>
  <si>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</si>
  <si>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</si>
  <si>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</si>
  <si>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</si>
  <si>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</si>
  <si>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</si>
  <si>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</si>
  <si>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</si>
  <si>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</si>
  <si>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</si>
  <si>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</si>
  <si>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</si>
  <si>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</si>
  <si>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</si>
  <si>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</si>
  <si>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</si>
  <si>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</si>
  <si>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</si>
  <si>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</si>
  <si>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</si>
  <si>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</si>
  <si>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</si>
  <si>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</si>
  <si>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</si>
  <si>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</si>
  <si>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</si>
  <si>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</si>
  <si>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</si>
  <si>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</si>
  <si>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</si>
  <si>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</si>
  <si>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</si>
  <si>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</si>
  <si>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</si>
  <si>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</si>
  <si>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</si>
  <si>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</si>
  <si>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</si>
  <si>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</si>
  <si>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</si>
  <si>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</si>
  <si>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</si>
  <si>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</si>
  <si>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</si>
  <si>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</si>
  <si>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</si>
  <si>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</si>
  <si>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</si>
  <si>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</si>
  <si>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</si>
  <si>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</si>
  <si>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</si>
  <si>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</si>
  <si>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</si>
  <si>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</si>
  <si>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</si>
  <si>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</si>
  <si>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</si>
  <si>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</si>
  <si>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</si>
  <si>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</si>
  <si>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</si>
  <si>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</si>
  <si>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</si>
  <si>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</si>
  <si>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</si>
  <si>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</si>
  <si>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</si>
  <si>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</si>
  <si>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</si>
  <si>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</si>
  <si>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</si>
  <si>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</si>
  <si>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</si>
  <si>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</si>
  <si>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</si>
  <si>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</si>
  <si>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</si>
  <si>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</si>
  <si>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</si>
  <si>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</si>
  <si>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</si>
  <si>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</si>
  <si>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</si>
  <si>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</si>
  <si>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</si>
  <si>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</si>
  <si>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</si>
  <si>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</si>
  <si>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</si>
  <si>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</si>
  <si>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</si>
  <si>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</si>
  <si>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</si>
  <si>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</si>
  <si>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</si>
  <si>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</si>
  <si>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</si>
  <si>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</si>
  <si>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</si>
  <si>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</si>
  <si>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</si>
  <si>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</si>
  <si>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</si>
  <si>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</si>
  <si>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</si>
  <si>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</si>
  <si>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</si>
  <si>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</si>
  <si>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</si>
  <si>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</si>
  <si>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</si>
  <si>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</si>
  <si>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</si>
  <si>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</si>
  <si>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</si>
  <si>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</si>
  <si>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</si>
  <si>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</si>
  <si>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</si>
  <si>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</si>
  <si>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</si>
  <si>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</si>
  <si>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</si>
  <si>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</si>
  <si>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</si>
  <si>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</si>
  <si>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</si>
  <si>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</si>
  <si>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</si>
  <si>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</si>
  <si>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</si>
  <si>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</si>
  <si>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</si>
  <si>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</si>
  <si>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</si>
  <si>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</si>
  <si>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</si>
  <si>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</si>
  <si>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</si>
  <si>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</si>
  <si>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</si>
  <si>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</si>
  <si>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</si>
  <si>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</si>
  <si>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</si>
  <si>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</si>
  <si>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</si>
  <si>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</si>
  <si>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</si>
  <si>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</si>
  <si>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</si>
  <si>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</si>
  <si>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</si>
  <si>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</si>
  <si>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</si>
  <si>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</si>
  <si>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</si>
  <si>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</si>
  <si>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</si>
  <si>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</si>
  <si>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</si>
  <si>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</si>
  <si>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</si>
  <si>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</si>
  <si>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</si>
  <si>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</si>
  <si>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</si>
  <si>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</si>
  <si>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</si>
  <si>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</si>
  <si>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</si>
  <si>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</si>
  <si>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</si>
  <si>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</si>
  <si>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</si>
  <si>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</si>
  <si>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</si>
  <si>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</si>
  <si>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</si>
  <si>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</si>
  <si>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</si>
  <si>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</si>
  <si>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</si>
  <si>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</si>
  <si>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</si>
  <si>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</si>
  <si>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</si>
  <si>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</si>
  <si>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</si>
  <si>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</si>
  <si>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</si>
  <si>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</si>
  <si>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</si>
  <si>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</si>
  <si>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</si>
  <si>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</si>
  <si>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</si>
  <si>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</si>
  <si>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</si>
  <si>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</si>
  <si>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</si>
  <si>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</si>
  <si>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</si>
  <si>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</si>
  <si>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</si>
  <si>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</si>
  <si>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</si>
  <si>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</si>
  <si>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</si>
  <si>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</si>
  <si>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</si>
  <si>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</si>
  <si>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</si>
  <si>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</si>
  <si>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</si>
  <si>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</si>
  <si>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</si>
  <si>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</si>
  <si>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</si>
  <si>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</si>
  <si>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</si>
  <si>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</si>
  <si>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</si>
  <si>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</si>
  <si>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</si>
  <si>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</si>
  <si>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</si>
  <si>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</si>
  <si>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</si>
  <si>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</si>
  <si>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</si>
  <si>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</si>
  <si>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</si>
  <si>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</si>
  <si>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</si>
  <si>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</si>
  <si>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</si>
  <si>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</si>
  <si>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</si>
  <si>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</si>
  <si>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</si>
  <si>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</si>
  <si>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</si>
  <si>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</si>
  <si>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</si>
  <si>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</si>
  <si>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</si>
  <si>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</si>
  <si>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</si>
  <si>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</si>
  <si>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</si>
  <si>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</si>
  <si>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</si>
  <si>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</si>
  <si>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</si>
  <si>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</si>
  <si>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</si>
  <si>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</si>
  <si>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</si>
  <si>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</si>
  <si>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</si>
  <si>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</si>
  <si>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</si>
  <si>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</si>
  <si>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</si>
  <si>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</si>
  <si>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</si>
  <si>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</si>
  <si>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</si>
  <si>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</si>
  <si>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</si>
  <si>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</si>
  <si>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</si>
  <si>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</si>
  <si>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</si>
  <si>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</si>
  <si>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</si>
  <si>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</si>
  <si>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</si>
  <si>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</si>
  <si>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</si>
  <si>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</si>
  <si>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</si>
  <si>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</si>
  <si>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</si>
  <si>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</si>
  <si>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</si>
  <si>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</si>
  <si>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</si>
  <si>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</si>
  <si>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</si>
  <si>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</si>
  <si>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</si>
  <si>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</si>
  <si>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</si>
  <si>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</si>
  <si>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</si>
  <si>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</si>
  <si>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</si>
  <si>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</si>
  <si>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</si>
  <si>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</si>
  <si>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</si>
  <si>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</si>
  <si>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</si>
  <si>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</si>
  <si>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</si>
  <si>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</si>
  <si>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</si>
  <si>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</si>
  <si>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</si>
  <si>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</si>
  <si>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</si>
  <si>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</si>
  <si>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</si>
  <si>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</si>
  <si>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</si>
  <si>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</si>
  <si>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</si>
  <si>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</si>
  <si>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</si>
  <si>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</si>
  <si>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</si>
  <si>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</si>
  <si>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</si>
  <si>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</si>
  <si>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</si>
  <si>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</si>
  <si>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</si>
  <si>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</si>
  <si>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</si>
  <si>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</si>
  <si>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</si>
  <si>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</si>
  <si>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</si>
  <si>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</si>
  <si>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</si>
  <si>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</si>
  <si>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</si>
  <si>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</si>
  <si>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</si>
  <si>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</si>
  <si>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</si>
  <si>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</si>
  <si>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</si>
  <si>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</si>
  <si>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</si>
  <si>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</si>
  <si>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</si>
  <si>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</si>
  <si>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</si>
  <si>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</si>
  <si>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</si>
  <si>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</si>
  <si>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</si>
  <si>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</si>
  <si>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</si>
  <si>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</si>
  <si>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</si>
  <si>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</si>
  <si>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</si>
  <si>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</si>
  <si>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</si>
  <si>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</si>
  <si>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</si>
  <si>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</si>
  <si>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</si>
  <si>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</si>
  <si>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</si>
  <si>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</si>
  <si>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</si>
  <si>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</si>
  <si>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</si>
  <si>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</si>
  <si>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</si>
  <si>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</si>
  <si>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</si>
  <si>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</si>
  <si>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</si>
  <si>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</si>
  <si>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</si>
  <si>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</si>
  <si>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</si>
  <si>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</si>
  <si>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</si>
  <si>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</si>
  <si>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</si>
  <si>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</si>
  <si>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</si>
  <si>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</si>
  <si>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</si>
  <si>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</si>
  <si>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</si>
  <si>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</si>
  <si>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</si>
  <si>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</si>
  <si>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</si>
  <si>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</si>
  <si>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</si>
  <si>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</si>
  <si>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</si>
  <si>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</si>
  <si>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</si>
  <si>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</si>
  <si>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</si>
  <si>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</si>
  <si>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</si>
  <si>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</si>
  <si>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</si>
  <si>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</si>
  <si>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</si>
  <si>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</si>
  <si>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</si>
  <si>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</si>
  <si>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</si>
  <si>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</si>
  <si>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</si>
  <si>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</si>
  <si>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</si>
  <si>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</si>
  <si>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</si>
  <si>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</si>
  <si>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</si>
  <si>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</si>
  <si>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</si>
  <si>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</si>
  <si>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</si>
  <si>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</si>
  <si>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</si>
  <si>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</si>
  <si>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</si>
  <si>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</si>
  <si>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</si>
  <si>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</si>
  <si>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</si>
  <si>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</si>
  <si>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</si>
  <si>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</si>
  <si>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</si>
  <si>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</si>
  <si>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</si>
  <si>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</si>
  <si>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</si>
  <si>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</si>
  <si>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</si>
  <si>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</si>
  <si>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</si>
  <si>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</si>
  <si>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</si>
  <si>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</si>
  <si>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</si>
  <si>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</si>
  <si>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</si>
  <si>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</si>
  <si>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</si>
  <si>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</si>
  <si>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</si>
  <si>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</si>
  <si>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</si>
  <si>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</si>
  <si>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</si>
  <si>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</si>
  <si>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</si>
  <si>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</si>
  <si>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</si>
  <si>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</si>
  <si>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</si>
  <si>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</si>
  <si>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</si>
  <si>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</si>
  <si>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</si>
  <si>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</si>
  <si>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</si>
  <si>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</si>
  <si>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</si>
  <si>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</si>
  <si>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</si>
  <si>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</si>
  <si>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</si>
  <si>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</si>
  <si>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</si>
  <si>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</si>
  <si>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</si>
  <si>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</si>
  <si>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</si>
  <si>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</si>
  <si>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</si>
  <si>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</si>
  <si>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</si>
  <si>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</si>
  <si>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</si>
  <si>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</si>
  <si>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</si>
  <si>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</si>
  <si>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</si>
  <si>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</si>
  <si>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</si>
  <si>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</si>
  <si>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</si>
  <si>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</si>
  <si>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</si>
  <si>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</si>
  <si>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</si>
  <si>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</si>
  <si>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</si>
  <si>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</si>
  <si>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</si>
  <si>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</si>
  <si>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</si>
  <si>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</si>
  <si>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</si>
  <si>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</si>
  <si>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</si>
  <si>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</si>
  <si>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</si>
  <si>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</si>
  <si>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</si>
  <si>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</si>
  <si>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</si>
  <si>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</si>
  <si>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</si>
  <si>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</si>
  <si>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</si>
  <si>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</si>
  <si>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</si>
  <si>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</si>
  <si>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</si>
  <si>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</si>
  <si>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</si>
  <si>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</si>
  <si>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</si>
  <si>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</si>
  <si>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</si>
  <si>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</si>
  <si>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</si>
  <si>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</si>
  <si>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</si>
  <si>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</si>
  <si>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</si>
  <si>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</si>
  <si>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</si>
  <si>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</si>
  <si>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</si>
  <si>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</si>
  <si>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</si>
  <si>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</si>
  <si>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</si>
  <si>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</si>
  <si>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</si>
  <si>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</si>
  <si>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</si>
  <si>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</si>
  <si>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</si>
  <si>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</si>
  <si>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</si>
  <si>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</si>
  <si>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</si>
  <si>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</si>
  <si>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</si>
  <si>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</si>
  <si>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</si>
  <si>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</si>
  <si>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</si>
  <si>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</si>
  <si>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</si>
  <si>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</si>
  <si>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</si>
  <si>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</si>
  <si>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</si>
  <si>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</si>
  <si>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</si>
  <si>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</si>
  <si>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</si>
  <si>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</si>
  <si>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</si>
  <si>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</si>
  <si>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</si>
  <si>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</si>
  <si>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</si>
  <si>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</si>
  <si>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</si>
  <si>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</si>
  <si>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</si>
  <si>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</si>
  <si>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</si>
  <si>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</si>
  <si>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</si>
  <si>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</si>
  <si>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</si>
  <si>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</si>
  <si>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</si>
  <si>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</si>
  <si>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</si>
  <si>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</si>
  <si>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</si>
  <si>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</si>
  <si>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</si>
  <si>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</si>
  <si>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</si>
  <si>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</si>
  <si>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</si>
  <si>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</si>
  <si>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</si>
  <si>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</si>
  <si>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</si>
  <si>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</si>
  <si>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</si>
  <si>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</si>
  <si>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</si>
  <si>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</si>
  <si>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</si>
  <si>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</si>
  <si>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</si>
  <si>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</si>
  <si>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</si>
  <si>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</si>
  <si>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</si>
  <si>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</si>
  <si>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</si>
  <si>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</si>
  <si>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</si>
  <si>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</si>
  <si>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</si>
  <si>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</si>
  <si>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</si>
  <si>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</si>
  <si>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</si>
  <si>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</si>
  <si>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</si>
  <si>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</si>
  <si>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</si>
  <si>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</si>
  <si>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</si>
  <si>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</si>
  <si>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</si>
  <si>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</si>
  <si>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</si>
  <si>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</si>
  <si>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</si>
  <si>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</si>
  <si>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</si>
  <si>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</si>
  <si>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</si>
  <si>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</si>
  <si>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</si>
  <si>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</si>
  <si>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</si>
  <si>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</si>
  <si>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</si>
  <si>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</si>
  <si>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</si>
  <si>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</si>
  <si>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</si>
  <si>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</si>
  <si>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</si>
  <si>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</si>
  <si>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</si>
  <si>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</si>
  <si>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</si>
  <si>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</si>
  <si>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</si>
  <si>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</si>
  <si>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</si>
  <si>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</si>
  <si>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</si>
  <si>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</si>
  <si>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</si>
  <si>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</si>
  <si>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</si>
  <si>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</si>
  <si>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</si>
  <si>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</si>
  <si>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</si>
  <si>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</si>
  <si>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</si>
  <si>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</si>
  <si>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</si>
  <si>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</si>
  <si>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</si>
  <si>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</si>
  <si>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</si>
  <si>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</si>
  <si>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</si>
  <si>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</si>
  <si>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</si>
  <si>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</si>
  <si>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</si>
  <si>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</si>
  <si>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</si>
  <si>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</si>
  <si>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</si>
  <si>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</si>
  <si>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</si>
  <si>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</si>
  <si>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</si>
  <si>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</si>
  <si>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</si>
  <si>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</si>
  <si>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</si>
  <si>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</si>
  <si>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</si>
  <si>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</si>
  <si>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</si>
  <si>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</si>
  <si>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</si>
  <si>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</si>
  <si>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</si>
  <si>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</si>
  <si>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</si>
  <si>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</si>
  <si>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</si>
  <si>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</si>
  <si>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</si>
  <si>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</si>
  <si>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</si>
  <si>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</si>
  <si>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</si>
  <si>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</si>
  <si>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</si>
  <si>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</si>
  <si>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</si>
  <si>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</si>
  <si>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</si>
  <si>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</si>
  <si>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</si>
  <si>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</si>
  <si>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</si>
  <si>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</si>
  <si>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</si>
  <si>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</si>
  <si>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</si>
  <si>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</si>
  <si>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</si>
  <si>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</si>
  <si>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</si>
  <si>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</si>
  <si>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</si>
  <si>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</si>
  <si>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</si>
  <si>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</si>
  <si>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</si>
  <si>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</si>
  <si>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</si>
  <si>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</si>
  <si>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</si>
  <si>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</si>
  <si>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</si>
  <si>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</si>
  <si>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</si>
  <si>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</si>
  <si>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</si>
  <si>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</si>
  <si>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</si>
  <si>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</si>
  <si>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</si>
  <si>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</si>
  <si>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</si>
  <si>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</si>
  <si>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</si>
  <si>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</si>
  <si>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</si>
  <si>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</si>
  <si>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</si>
  <si>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</si>
  <si>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</si>
  <si>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</si>
  <si>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</si>
  <si>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</si>
  <si>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</si>
  <si>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</si>
  <si>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</si>
  <si>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</si>
  <si>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</si>
  <si>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</si>
  <si>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</si>
  <si>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</si>
  <si>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</si>
  <si>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</si>
  <si>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</si>
  <si>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</si>
  <si>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</si>
  <si>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</si>
  <si>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</si>
  <si>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</si>
  <si>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</si>
  <si>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</si>
  <si>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</si>
  <si>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</si>
  <si>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</si>
  <si>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</si>
  <si>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</si>
  <si>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</si>
  <si>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</si>
  <si>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</si>
  <si>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</si>
  <si>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</si>
  <si>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</si>
  <si>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</si>
  <si>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</si>
  <si>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</si>
  <si>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</si>
  <si>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</si>
  <si>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</si>
  <si>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</si>
  <si>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</si>
  <si>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</si>
  <si>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</si>
  <si>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</si>
  <si>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</si>
  <si>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</si>
  <si>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</si>
  <si>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</si>
  <si>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</si>
  <si>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</si>
  <si>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</si>
  <si>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</si>
  <si>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</si>
  <si>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</si>
  <si>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</si>
  <si>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</si>
  <si>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</si>
  <si>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</si>
  <si>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</si>
  <si>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</si>
  <si>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</si>
  <si>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</si>
  <si>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</si>
  <si>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</si>
  <si>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</si>
  <si>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</si>
  <si>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</si>
  <si>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</si>
  <si>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</si>
  <si>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</si>
  <si>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</si>
  <si>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</si>
  <si>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</si>
  <si>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</si>
  <si>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</si>
  <si>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</si>
  <si>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</si>
  <si>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</si>
  <si>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</si>
  <si>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</si>
  <si>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</si>
  <si>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</si>
  <si>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</si>
  <si>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</si>
  <si>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</si>
  <si>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</si>
  <si>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</si>
  <si>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</si>
  <si>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</si>
  <si>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</si>
  <si>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</si>
  <si>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</si>
  <si>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</si>
  <si>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</si>
  <si>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</si>
  <si>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</si>
  <si>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</si>
  <si>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</si>
  <si>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</si>
  <si>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</si>
  <si>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</si>
  <si>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</si>
  <si>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</si>
  <si>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</si>
  <si>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</si>
  <si>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</si>
  <si>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</si>
  <si>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</si>
  <si>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</si>
  <si>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</si>
  <si>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</si>
  <si>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</si>
  <si>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</si>
  <si>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</si>
  <si>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</si>
  <si>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</si>
  <si>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</si>
  <si>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</si>
  <si>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</si>
  <si>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</si>
  <si>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</si>
  <si>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</si>
  <si>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</si>
  <si>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</si>
  <si>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</si>
  <si>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</si>
  <si>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</si>
  <si>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</si>
  <si>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</si>
  <si>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</si>
  <si>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</si>
  <si>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</si>
  <si>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</si>
  <si>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</si>
  <si>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</si>
  <si>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</si>
  <si>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</si>
  <si>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</si>
  <si>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</si>
  <si>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</si>
  <si>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</si>
  <si>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</si>
  <si>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</si>
  <si>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</si>
  <si>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</si>
  <si>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</si>
  <si>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</si>
  <si>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</si>
  <si>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</si>
  <si>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</si>
  <si>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</si>
  <si>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</si>
  <si>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</si>
  <si>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</si>
  <si>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</si>
  <si>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</si>
  <si>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</si>
  <si>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</si>
  <si>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</si>
  <si>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</si>
  <si>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</si>
  <si>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</si>
  <si>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</si>
  <si>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</si>
  <si>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</si>
  <si>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</si>
  <si>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</si>
  <si>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</si>
  <si>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</si>
  <si>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</si>
  <si>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</si>
  <si>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</si>
  <si>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</si>
  <si>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</si>
  <si>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</si>
  <si>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</si>
  <si>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</si>
  <si>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</si>
  <si>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</si>
  <si>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</si>
  <si>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</si>
  <si>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</si>
  <si>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</si>
  <si>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</si>
  <si>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</si>
  <si>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</si>
  <si>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</si>
  <si>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</si>
  <si>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</si>
  <si>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</si>
  <si>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</si>
  <si>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</si>
  <si>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</si>
  <si>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</si>
  <si>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</si>
  <si>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</si>
  <si>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</si>
  <si>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</si>
  <si>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</si>
  <si>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</si>
  <si>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</si>
  <si>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</si>
  <si>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</si>
  <si>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</si>
  <si>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</si>
  <si>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</si>
  <si>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</si>
  <si>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</si>
  <si>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</si>
  <si>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</si>
  <si>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</si>
  <si>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</si>
  <si>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</si>
  <si>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</si>
  <si>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</si>
  <si>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</si>
  <si>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</si>
  <si>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</si>
  <si>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</si>
  <si>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</si>
  <si>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</si>
  <si>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</si>
  <si>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</si>
  <si>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</si>
  <si>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</si>
  <si>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</si>
  <si>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</si>
  <si>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</si>
  <si>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</si>
  <si>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</si>
  <si>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</si>
  <si>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</si>
  <si>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</si>
  <si>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</si>
  <si>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</si>
  <si>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</si>
  <si>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</si>
  <si>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</si>
  <si>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</si>
  <si>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</si>
  <si>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</si>
  <si>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</si>
  <si>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</si>
  <si>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</si>
  <si>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</si>
  <si>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</si>
  <si>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</si>
  <si>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</si>
  <si>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</si>
  <si>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</si>
  <si>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</si>
  <si>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</si>
  <si>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</si>
  <si>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</si>
  <si>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</si>
  <si>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</si>
  <si>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</si>
  <si>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</si>
  <si>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</si>
  <si>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</si>
  <si>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</si>
  <si>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</si>
  <si>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</si>
  <si>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</si>
  <si>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</si>
  <si>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</si>
  <si>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</si>
  <si>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</si>
  <si>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</si>
  <si>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</si>
  <si>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</si>
  <si>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</si>
  <si>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</si>
  <si>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</si>
  <si>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</si>
  <si>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</si>
  <si>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</si>
  <si>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</si>
  <si>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</si>
  <si>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</si>
  <si>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</si>
  <si>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</si>
  <si>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</si>
  <si>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</si>
  <si>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</si>
  <si>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</si>
  <si>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</si>
  <si>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</si>
  <si>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</si>
  <si>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</si>
  <si>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</si>
  <si>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</si>
  <si>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</si>
  <si>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</si>
  <si>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</si>
  <si>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</si>
  <si>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</si>
  <si>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</si>
  <si>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</si>
  <si>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</si>
  <si>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</si>
  <si>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</si>
  <si>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</si>
  <si>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</si>
  <si>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</si>
  <si>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</si>
  <si>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</si>
  <si>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</si>
  <si>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</si>
  <si>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</si>
  <si>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</si>
  <si>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</si>
  <si>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</si>
  <si>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</si>
  <si>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</si>
  <si>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</si>
  <si>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</si>
  <si>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</si>
  <si>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</si>
  <si>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</si>
  <si>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</si>
  <si>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</si>
  <si>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</si>
  <si>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</si>
  <si>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</si>
  <si>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</si>
  <si>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</si>
  <si>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</si>
  <si>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</si>
  <si>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</si>
  <si>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</si>
  <si>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</si>
  <si>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</si>
  <si>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</si>
  <si>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</si>
  <si>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</si>
  <si>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</si>
  <si>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</si>
  <si>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</si>
  <si>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</si>
  <si>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</si>
  <si>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</si>
  <si>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</si>
  <si>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</si>
  <si>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</si>
  <si>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</si>
  <si>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</si>
  <si>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</si>
  <si>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</si>
  <si>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</si>
  <si>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</si>
  <si>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</si>
  <si>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</si>
  <si>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</si>
  <si>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</si>
  <si>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</si>
  <si>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</si>
  <si>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</si>
  <si>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</si>
  <si>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</si>
  <si>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</si>
  <si>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</si>
  <si>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</si>
  <si>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</si>
  <si>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</si>
  <si>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</si>
  <si>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</si>
  <si>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</si>
  <si>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</si>
  <si>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</si>
  <si>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</si>
  <si>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</si>
  <si>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</si>
  <si>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</si>
  <si>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</si>
  <si>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</si>
  <si>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</si>
  <si>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</si>
  <si>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</si>
  <si>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</si>
  <si>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</si>
  <si>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</si>
  <si>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</si>
  <si>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</si>
  <si>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</si>
  <si>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</si>
  <si>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</si>
  <si>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</si>
  <si>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</si>
  <si>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</si>
  <si>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</si>
  <si>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</si>
  <si>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</si>
  <si>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</si>
  <si>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</si>
  <si>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</si>
  <si>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</si>
  <si>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</si>
  <si>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</si>
  <si>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</si>
  <si>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</si>
  <si>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</si>
  <si>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</si>
  <si>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</si>
  <si>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</si>
  <si>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</si>
  <si>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</si>
  <si>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</si>
  <si>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</si>
  <si>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</si>
  <si>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</si>
  <si>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</si>
  <si>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</si>
  <si>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</si>
  <si>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</si>
  <si>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</si>
  <si>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</si>
  <si>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</si>
  <si>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</si>
  <si>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</si>
  <si>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</si>
  <si>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</si>
  <si>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</si>
  <si>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</si>
  <si>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</si>
  <si>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</si>
  <si>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</si>
  <si>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</si>
  <si>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</si>
  <si>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</si>
  <si>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</si>
  <si>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</si>
  <si>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</si>
  <si>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</si>
  <si>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</si>
  <si>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</si>
  <si>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</si>
  <si>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</si>
  <si>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</si>
  <si>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</si>
  <si>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</si>
  <si>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</si>
  <si>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</si>
  <si>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</si>
  <si>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</si>
  <si>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</si>
  <si>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</si>
  <si>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</si>
  <si>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</si>
  <si>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</si>
  <si>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</si>
  <si>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</si>
  <si>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</si>
  <si>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</si>
  <si>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</si>
  <si>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</si>
  <si>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</si>
  <si>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</si>
  <si>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</si>
  <si>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</si>
  <si>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</si>
  <si>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</si>
  <si>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</si>
  <si>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</si>
  <si>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</si>
  <si>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</si>
  <si>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</si>
  <si>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</si>
  <si>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</si>
  <si>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</si>
  <si>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</si>
  <si>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</si>
  <si>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</si>
  <si>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</si>
  <si>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</si>
  <si>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</si>
  <si>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</si>
  <si>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</si>
  <si>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</si>
  <si>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</si>
  <si>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</si>
  <si>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</si>
  <si>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</si>
  <si>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</si>
  <si>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</si>
  <si>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</si>
  <si>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</si>
  <si>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</si>
  <si>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</si>
  <si>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</si>
  <si>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</si>
  <si>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</si>
  <si>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</si>
  <si>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</si>
  <si>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</si>
  <si>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</si>
  <si>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</si>
  <si>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</si>
  <si>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</si>
  <si>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</si>
  <si>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</si>
  <si>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</si>
  <si>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</si>
  <si>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</si>
  <si>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</si>
  <si>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</si>
  <si>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</si>
  <si>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</si>
  <si>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</si>
  <si>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</si>
  <si>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</si>
  <si>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</si>
  <si>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</si>
  <si>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</si>
  <si>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</si>
  <si>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</si>
  <si>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</si>
  <si>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</si>
  <si>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</si>
  <si>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</si>
  <si>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</si>
  <si>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</si>
  <si>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</si>
  <si>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</si>
  <si>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</si>
  <si>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</si>
  <si>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</si>
  <si>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</si>
  <si>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</si>
  <si>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</si>
  <si>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</si>
  <si>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</si>
  <si>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</si>
  <si>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</si>
  <si>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</si>
  <si>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</si>
  <si>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</si>
  <si>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</si>
  <si>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</si>
  <si>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</si>
  <si>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</si>
  <si>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</si>
  <si>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</si>
  <si>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</si>
  <si>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</si>
  <si>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</si>
  <si>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</si>
  <si>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</si>
  <si>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</si>
  <si>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</si>
  <si>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</si>
  <si>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</si>
  <si>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</si>
  <si>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</si>
  <si>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</si>
  <si>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</si>
  <si>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</si>
  <si>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</si>
  <si>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</si>
  <si>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</si>
  <si>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</si>
  <si>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</si>
  <si>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</si>
  <si>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</si>
  <si>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</si>
  <si>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</si>
  <si>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</si>
  <si>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</si>
  <si>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</si>
  <si>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</si>
  <si>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</si>
  <si>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</si>
  <si>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</si>
  <si>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</si>
  <si>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</si>
  <si>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</si>
  <si>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</si>
  <si>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</si>
  <si>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</si>
  <si>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</si>
  <si>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</si>
  <si>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</si>
  <si>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</si>
  <si>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</si>
  <si>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</si>
  <si>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</si>
  <si>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</si>
  <si>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</si>
  <si>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</si>
  <si>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</si>
  <si>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</si>
  <si>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</si>
  <si>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</si>
  <si>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</si>
  <si>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</si>
  <si>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</si>
  <si>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</si>
  <si>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</si>
  <si>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</si>
  <si>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</si>
  <si>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</si>
  <si>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</si>
  <si>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</si>
  <si>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</si>
  <si>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</si>
  <si>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</si>
  <si>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</si>
  <si>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</si>
  <si>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</si>
  <si>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</si>
  <si>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</si>
  <si>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</si>
  <si>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</si>
  <si>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</si>
  <si>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</si>
  <si>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</si>
  <si>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</si>
  <si>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</si>
  <si>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</si>
  <si>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</si>
  <si>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</si>
  <si>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</si>
  <si>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</si>
  <si>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</si>
  <si>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</si>
  <si>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</si>
  <si>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</si>
  <si>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</si>
  <si>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</si>
  <si>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</si>
  <si>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</si>
  <si>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</si>
  <si>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</si>
  <si>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</si>
  <si>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</si>
  <si>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</si>
  <si>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</si>
  <si>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</si>
  <si>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</si>
  <si>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</si>
  <si>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</si>
  <si>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</si>
  <si>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</si>
  <si>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</si>
  <si>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</si>
  <si>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</si>
  <si>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</si>
  <si>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</si>
  <si>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</si>
  <si>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</si>
  <si>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</si>
  <si>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</si>
  <si>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</si>
  <si>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</si>
  <si>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</si>
  <si>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</si>
  <si>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</si>
  <si>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</si>
  <si>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</si>
  <si>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</si>
  <si>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</si>
  <si>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</si>
  <si>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</si>
  <si>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</si>
  <si>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</si>
  <si>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</si>
  <si>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</si>
  <si>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</si>
  <si>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</si>
  <si>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</si>
  <si>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</si>
  <si>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</si>
  <si>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</si>
  <si>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</si>
  <si>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</si>
  <si>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</si>
  <si>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</si>
  <si>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</si>
  <si>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</si>
  <si>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</si>
  <si>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</si>
  <si>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</si>
  <si>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</si>
  <si>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</si>
  <si>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</si>
  <si>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</si>
  <si>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</si>
  <si>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</si>
  <si>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</si>
  <si>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</si>
  <si>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</si>
  <si>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</si>
  <si>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</si>
  <si>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</si>
  <si>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</si>
  <si>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</si>
  <si>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</si>
  <si>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</si>
  <si>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</si>
  <si>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</si>
  <si>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</si>
  <si>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</si>
  <si>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</si>
  <si>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</si>
  <si>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</si>
  <si>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</si>
  <si>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</si>
  <si>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</si>
  <si>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</si>
  <si>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</si>
  <si>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</si>
  <si>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</si>
  <si>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</si>
  <si>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</si>
  <si>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</si>
  <si>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</si>
  <si>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</si>
  <si>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</si>
  <si>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</si>
  <si>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</si>
  <si>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</si>
  <si>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</si>
  <si>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</si>
  <si>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</si>
  <si>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</si>
  <si>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</si>
  <si>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</si>
  <si>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</si>
  <si>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</si>
  <si>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</si>
  <si>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</si>
  <si>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</si>
  <si>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</si>
  <si>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</si>
  <si>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</si>
  <si>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</si>
  <si>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</si>
  <si>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</si>
  <si>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</si>
  <si>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</si>
  <si>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</si>
  <si>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</si>
  <si>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</si>
  <si>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</si>
  <si>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</si>
  <si>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</si>
  <si>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</si>
  <si>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</si>
  <si>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</si>
  <si>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</si>
  <si>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</si>
  <si>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</si>
  <si>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</si>
  <si>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</si>
  <si>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</si>
  <si>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</si>
  <si>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</si>
  <si>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</si>
  <si>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</si>
  <si>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</si>
  <si>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</si>
  <si>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</si>
  <si>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</si>
  <si>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</si>
  <si>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</si>
  <si>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</si>
  <si>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</si>
  <si>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</si>
  <si>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</si>
  <si>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</si>
  <si>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</si>
  <si>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</si>
  <si>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</si>
  <si>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</si>
  <si>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</si>
  <si>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</si>
  <si>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</si>
  <si>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</si>
  <si>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</si>
  <si>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</si>
  <si>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</si>
  <si>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</si>
  <si>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</si>
  <si>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</si>
  <si>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</si>
  <si>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</si>
  <si>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</si>
  <si>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</si>
  <si>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</si>
  <si>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</si>
  <si>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</si>
  <si>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</si>
  <si>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</si>
  <si>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</si>
  <si>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</si>
  <si>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</si>
  <si>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</si>
  <si>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</si>
  <si>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</si>
  <si>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</si>
  <si>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</si>
  <si>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</si>
  <si>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</si>
  <si>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</si>
  <si>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</si>
  <si>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</si>
  <si>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</si>
  <si>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</si>
  <si>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</si>
  <si>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</si>
  <si>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</si>
  <si>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</si>
  <si>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</si>
  <si>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</si>
  <si>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</si>
  <si>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</si>
  <si>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</si>
  <si>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</si>
  <si>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</si>
  <si>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</si>
  <si>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</si>
  <si>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</si>
  <si>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</si>
  <si>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</si>
  <si>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</si>
  <si>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</si>
  <si>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</si>
  <si>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</si>
  <si>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</si>
  <si>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</si>
  <si>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</si>
  <si>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</si>
  <si>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</si>
  <si>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</si>
  <si>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</si>
  <si>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</si>
  <si>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</si>
  <si>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</si>
  <si>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</si>
  <si>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</si>
  <si>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</si>
  <si>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</si>
  <si>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</si>
  <si>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</si>
  <si>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</si>
  <si>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</si>
  <si>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</si>
  <si>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</si>
  <si>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</si>
  <si>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</si>
  <si>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</si>
  <si>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</si>
  <si>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</si>
  <si>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</si>
  <si>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</si>
  <si>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</si>
  <si>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</si>
  <si>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</si>
  <si>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</si>
  <si>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</si>
  <si>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</si>
  <si>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</si>
  <si>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</si>
  <si>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</si>
  <si>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</si>
  <si>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</si>
  <si>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</si>
  <si>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</si>
  <si>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</si>
  <si>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</si>
  <si>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</si>
  <si>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</si>
  <si>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</si>
  <si>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</si>
  <si>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</si>
  <si>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</si>
  <si>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</si>
  <si>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</si>
  <si>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</si>
  <si>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</si>
  <si>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</si>
  <si>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</si>
  <si>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</si>
  <si>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</si>
  <si>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</si>
  <si>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</si>
  <si>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</si>
  <si>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</si>
  <si>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</si>
  <si>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</si>
  <si>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</si>
  <si>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</si>
  <si>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</si>
  <si>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</si>
  <si>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</si>
  <si>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</si>
  <si>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</si>
  <si>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</si>
  <si>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</si>
  <si>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</si>
  <si>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</si>
  <si>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</si>
  <si>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</si>
  <si>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</si>
  <si>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</si>
  <si>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</si>
  <si>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</si>
  <si>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</si>
  <si>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</si>
  <si>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</si>
  <si>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</si>
  <si>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</si>
  <si>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</si>
  <si>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</si>
  <si>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</si>
  <si>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</si>
  <si>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</si>
  <si>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</si>
  <si>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</si>
  <si>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</si>
  <si>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</si>
  <si>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</si>
  <si>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</si>
  <si>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</si>
  <si>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</si>
  <si>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</si>
  <si>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</si>
  <si>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</si>
  <si>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</si>
  <si>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</si>
  <si>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</si>
  <si>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</si>
  <si>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</si>
  <si>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</si>
  <si>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</si>
  <si>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</si>
  <si>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</si>
  <si>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</si>
  <si>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</si>
  <si>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</si>
  <si>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</si>
  <si>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</si>
  <si>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</si>
  <si>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</si>
  <si>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</si>
  <si>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</si>
  <si>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</si>
  <si>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</si>
  <si>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</si>
  <si>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</si>
  <si>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</si>
  <si>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</si>
  <si>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</si>
  <si>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</si>
  <si>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</si>
  <si>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</si>
  <si>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</si>
  <si>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</si>
  <si>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</si>
  <si>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</si>
  <si>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</si>
  <si>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</si>
  <si>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</si>
  <si>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</si>
  <si>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</si>
  <si>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</si>
  <si>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</si>
  <si>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</si>
  <si>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</si>
  <si>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</si>
  <si>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</si>
  <si>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</si>
  <si>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</si>
  <si>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</si>
  <si>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</si>
  <si>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</si>
  <si>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</si>
  <si>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</si>
  <si>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</si>
  <si>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</si>
  <si>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</si>
  <si>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</si>
  <si>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</si>
  <si>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</si>
  <si>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</si>
  <si>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</si>
  <si>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</si>
  <si>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</si>
  <si>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</si>
  <si>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</si>
  <si>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</si>
  <si>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</si>
  <si>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</si>
  <si>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</si>
  <si>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</si>
  <si>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</si>
  <si>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</si>
  <si>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</si>
  <si>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</si>
  <si>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</si>
  <si>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</si>
  <si>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</si>
  <si>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</si>
  <si>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</si>
  <si>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</si>
  <si>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</si>
  <si>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</si>
  <si>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</si>
  <si>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</si>
  <si>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</si>
  <si>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</si>
  <si>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</si>
  <si>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</si>
  <si>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</si>
  <si>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</si>
  <si>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</si>
  <si>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</si>
  <si>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</si>
  <si>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</si>
  <si>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</si>
  <si>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</si>
  <si>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</si>
  <si>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</si>
  <si>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</si>
  <si>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</si>
  <si>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</si>
  <si>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</si>
  <si>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</si>
  <si>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</si>
  <si>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</si>
  <si>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</si>
  <si>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</si>
  <si>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</si>
  <si>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</si>
  <si>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</si>
  <si>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</si>
  <si>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</si>
  <si>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</si>
  <si>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</si>
  <si>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</si>
  <si>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</si>
  <si>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</si>
  <si>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</si>
  <si>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</si>
  <si>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</si>
  <si>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</si>
  <si>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</si>
  <si>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</si>
  <si>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</si>
  <si>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</si>
  <si>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</si>
  <si>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</si>
  <si>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</si>
  <si>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</si>
  <si>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</si>
  <si>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</si>
  <si>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</si>
  <si>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</si>
  <si>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</si>
  <si>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</si>
  <si>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</si>
  <si>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</si>
  <si>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</si>
  <si>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</si>
  <si>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</si>
  <si>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</si>
  <si>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</si>
  <si>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</si>
  <si>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</si>
  <si>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</si>
  <si>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</si>
  <si>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</si>
  <si>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</si>
  <si>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</si>
  <si>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</si>
  <si>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</si>
  <si>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</si>
  <si>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</si>
  <si>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</si>
  <si>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</si>
  <si>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</si>
  <si>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</si>
  <si>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</si>
  <si>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</si>
  <si>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</si>
  <si>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</si>
  <si>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</si>
  <si>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</si>
  <si>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</si>
  <si>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</si>
  <si>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</si>
  <si>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</si>
  <si>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</si>
  <si>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</si>
  <si>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</si>
  <si>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</si>
  <si>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</si>
  <si>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</si>
  <si>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</si>
  <si>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</si>
  <si>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</si>
  <si>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</si>
  <si>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</si>
  <si>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</si>
  <si>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</si>
  <si>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</si>
  <si>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</si>
  <si>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</si>
  <si>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</si>
  <si>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</si>
  <si>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</si>
  <si>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</si>
  <si>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</si>
  <si>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</si>
  <si>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</si>
  <si>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</si>
  <si>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</si>
  <si>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</si>
  <si>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</si>
  <si>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</si>
  <si>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</si>
  <si>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</si>
  <si>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</si>
  <si>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</si>
  <si>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</si>
  <si>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</si>
  <si>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</si>
  <si>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</si>
  <si>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</si>
  <si>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</si>
  <si>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</si>
  <si>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</si>
  <si>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</si>
  <si>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</si>
  <si>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</si>
  <si>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</si>
  <si>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</si>
  <si>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</si>
  <si>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</si>
  <si>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</si>
  <si>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</si>
  <si>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</si>
  <si>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</si>
  <si>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</si>
  <si>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</si>
  <si>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</si>
  <si>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</si>
  <si>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</si>
  <si>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</si>
  <si>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</si>
  <si>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</si>
  <si>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</si>
  <si>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</si>
  <si>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</si>
  <si>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</si>
  <si>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</si>
  <si>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</si>
  <si>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</si>
  <si>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</si>
  <si>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</si>
  <si>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</si>
  <si>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</si>
  <si>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</si>
  <si>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</si>
  <si>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</si>
  <si>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</si>
  <si>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</si>
  <si>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</si>
  <si>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</si>
  <si>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</si>
  <si>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</si>
  <si>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</si>
  <si>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</si>
  <si>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</si>
  <si>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</si>
  <si>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</si>
  <si>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</si>
  <si>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</si>
  <si>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</si>
  <si>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</si>
  <si>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</si>
  <si>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</si>
  <si>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</si>
  <si>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</si>
  <si>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</si>
  <si>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</si>
  <si>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</si>
  <si>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</si>
  <si>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</si>
  <si>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</si>
  <si>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</si>
  <si>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</si>
  <si>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</si>
  <si>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</si>
  <si>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</si>
  <si>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</si>
  <si>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</si>
  <si>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</si>
  <si>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</si>
  <si>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</si>
  <si>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</si>
  <si>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</si>
  <si>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</si>
  <si>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</si>
  <si>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</si>
  <si>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</si>
  <si>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</si>
  <si>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</si>
  <si>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</si>
  <si>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</si>
  <si>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</si>
  <si>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</si>
  <si>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</si>
  <si>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</si>
  <si>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</si>
  <si>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</si>
  <si>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</si>
  <si>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</si>
  <si>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</si>
  <si>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</si>
  <si>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</si>
  <si>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</si>
  <si>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</si>
  <si>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</si>
  <si>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</si>
  <si>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</si>
  <si>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</si>
  <si>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</si>
  <si>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</si>
  <si>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</si>
  <si>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</si>
  <si>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</si>
  <si>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</si>
  <si>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</si>
  <si>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</si>
  <si>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</si>
  <si>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</si>
  <si>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</si>
  <si>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</si>
  <si>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</si>
  <si>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</si>
  <si>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</si>
  <si>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</si>
  <si>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</si>
  <si>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</si>
  <si>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</si>
  <si>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</si>
  <si>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</si>
  <si>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</si>
  <si>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</si>
  <si>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</si>
  <si>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</si>
  <si>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</si>
  <si>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</si>
  <si>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</si>
  <si>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</si>
  <si>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</si>
  <si>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</si>
  <si>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</si>
  <si>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</si>
  <si>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</si>
  <si>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</si>
  <si>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</si>
  <si>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</si>
  <si>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</si>
  <si>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</si>
  <si>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</si>
  <si>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</si>
  <si>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</si>
  <si>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</si>
  <si>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</si>
  <si>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</si>
  <si>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</si>
  <si>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</si>
  <si>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</si>
  <si>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</si>
  <si>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</si>
  <si>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</si>
  <si>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</si>
  <si>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</si>
  <si>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</si>
  <si>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</si>
  <si>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</si>
  <si>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</si>
  <si>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</si>
  <si>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</si>
  <si>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</si>
  <si>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</si>
  <si>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</si>
  <si>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</si>
  <si>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</si>
  <si>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</si>
  <si>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</si>
  <si>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</si>
  <si>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</si>
  <si>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</si>
  <si>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</si>
  <si>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</si>
  <si>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</si>
  <si>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</si>
  <si>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</si>
  <si>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</si>
  <si>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</si>
  <si>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</si>
  <si>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</si>
  <si>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</si>
  <si>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</si>
  <si>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</si>
  <si>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</si>
  <si>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</si>
  <si>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</si>
  <si>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</si>
  <si>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</si>
  <si>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</si>
  <si>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</si>
  <si>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</si>
  <si>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</si>
  <si>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</si>
  <si>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</si>
  <si>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</si>
  <si>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</si>
  <si>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</si>
  <si>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</si>
  <si>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</si>
  <si>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</si>
  <si>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</si>
  <si>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</si>
  <si>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</si>
  <si>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</si>
  <si>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</si>
  <si>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</si>
  <si>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</si>
  <si>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</si>
  <si>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</si>
  <si>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</si>
  <si>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</si>
  <si>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</si>
  <si>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</si>
  <si>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</si>
  <si>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</si>
  <si>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</si>
  <si>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</si>
  <si>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</si>
  <si>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</si>
  <si>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</si>
  <si>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</si>
  <si>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</si>
  <si>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</si>
  <si>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</si>
  <si>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</si>
  <si>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</si>
  <si>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</si>
  <si>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</si>
  <si>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</si>
  <si>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</si>
  <si>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</si>
  <si>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</si>
  <si>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</si>
  <si>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</si>
  <si>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</si>
  <si>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</si>
  <si>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</si>
  <si>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</si>
  <si>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</si>
  <si>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</si>
  <si>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</si>
  <si>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</si>
  <si>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</si>
  <si>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</si>
  <si>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</si>
  <si>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</si>
  <si>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</si>
  <si>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</si>
  <si>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</si>
  <si>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</si>
  <si>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</si>
  <si>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</si>
  <si>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</si>
  <si>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</si>
  <si>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</si>
  <si>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</si>
  <si>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</si>
  <si>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</si>
  <si>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</si>
  <si>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</si>
  <si>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</si>
  <si>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</si>
  <si>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</si>
  <si>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</si>
  <si>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</si>
  <si>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</si>
  <si>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</si>
  <si>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</si>
  <si>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</si>
  <si>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</si>
  <si>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</si>
  <si>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</si>
  <si>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</si>
  <si>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</si>
  <si>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</si>
  <si>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</si>
  <si>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</si>
  <si>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</si>
  <si>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</si>
  <si>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</si>
  <si>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</si>
  <si>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</si>
  <si>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</si>
  <si>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</si>
  <si>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</si>
  <si>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</si>
  <si>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</si>
  <si>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</si>
  <si>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</si>
  <si>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</si>
  <si>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</si>
  <si>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</si>
  <si>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</si>
  <si>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</si>
  <si>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</si>
  <si>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</si>
  <si>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</si>
  <si>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</si>
  <si>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</si>
  <si>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</si>
  <si>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</si>
  <si>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</si>
  <si>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</si>
  <si>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</si>
  <si>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</si>
  <si>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</si>
  <si>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</si>
  <si>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</si>
  <si>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</si>
  <si>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</si>
  <si>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</si>
  <si>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</si>
  <si>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</si>
  <si>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</si>
  <si>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</si>
  <si>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</si>
  <si>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</si>
  <si>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</si>
  <si>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</si>
  <si>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</si>
  <si>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</si>
  <si>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</si>
  <si>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</si>
  <si>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</si>
  <si>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</si>
  <si>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</si>
  <si>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</si>
  <si>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</si>
  <si>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</si>
  <si>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</si>
  <si>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</si>
  <si>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</si>
  <si>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</si>
  <si>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</si>
  <si>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</si>
  <si>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</si>
  <si>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</si>
  <si>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</si>
  <si>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</si>
  <si>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</si>
  <si>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</si>
  <si>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</si>
  <si>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</si>
  <si>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</si>
  <si>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</si>
  <si>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</si>
  <si>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</si>
  <si>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</si>
  <si>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</si>
  <si>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</si>
  <si>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</si>
  <si>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</si>
  <si>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</si>
  <si>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</si>
  <si>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</si>
  <si>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</si>
  <si>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</si>
  <si>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</si>
  <si>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</si>
  <si>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</si>
  <si>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</si>
  <si>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</si>
  <si>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</si>
  <si>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</si>
  <si>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</si>
  <si>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</si>
  <si>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</si>
  <si>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</si>
  <si>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</si>
  <si>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</si>
  <si>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</si>
  <si>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</si>
  <si>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</si>
  <si>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</si>
  <si>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</si>
  <si>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</si>
  <si>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</si>
  <si>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</si>
  <si>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</si>
  <si>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</si>
  <si>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</si>
  <si>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</si>
  <si>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</si>
  <si>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</si>
  <si>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</si>
  <si>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</si>
  <si>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</si>
  <si>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</si>
  <si>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</si>
  <si>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</si>
  <si>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</si>
  <si>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</si>
  <si>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</si>
  <si>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</si>
  <si>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</si>
  <si>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</si>
  <si>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</si>
  <si>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</si>
  <si>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</si>
  <si>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</si>
  <si>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</si>
  <si>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</si>
  <si>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</si>
  <si>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</si>
  <si>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</si>
  <si>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</si>
  <si>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</si>
  <si>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</si>
  <si>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</si>
  <si>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</si>
  <si>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</si>
  <si>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</si>
  <si>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</si>
  <si>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</si>
  <si>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</si>
  <si>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</si>
  <si>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</si>
  <si>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</si>
  <si>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</si>
  <si>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</si>
  <si>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</si>
  <si>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</si>
  <si>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</si>
  <si>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</si>
  <si>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</si>
  <si>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</si>
  <si>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</si>
  <si>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</si>
  <si>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</si>
  <si>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</si>
  <si>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</si>
  <si>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</si>
  <si>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</si>
  <si>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</si>
  <si>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</si>
  <si>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</si>
  <si>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</si>
  <si>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</si>
  <si>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</si>
  <si>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</si>
  <si>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</si>
  <si>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</si>
  <si>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</si>
  <si>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</si>
  <si>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</si>
  <si>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</si>
  <si>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</si>
  <si>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</si>
  <si>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</si>
  <si>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</si>
  <si>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</si>
  <si>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</si>
  <si>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</si>
  <si>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</si>
  <si>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</si>
  <si>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</si>
  <si>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</si>
  <si>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</si>
  <si>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</si>
  <si>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</si>
  <si>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</si>
  <si>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</si>
  <si>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</si>
  <si>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</si>
  <si>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</si>
  <si>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</si>
  <si>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</si>
  <si>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</si>
  <si>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</si>
  <si>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</si>
  <si>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</si>
  <si>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</si>
  <si>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</si>
  <si>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</si>
  <si>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</si>
  <si>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</si>
  <si>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</si>
  <si>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</si>
  <si>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</si>
  <si>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</si>
  <si>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</si>
  <si>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</si>
  <si>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</si>
  <si>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</si>
  <si>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</si>
  <si>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</si>
  <si>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</si>
  <si>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</si>
  <si>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</si>
  <si>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</si>
  <si>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</si>
  <si>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</si>
  <si>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</si>
  <si>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</si>
  <si>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</si>
  <si>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</si>
  <si>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</si>
  <si>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</si>
  <si>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</si>
  <si>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</si>
  <si>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</si>
  <si>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</si>
  <si>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</si>
  <si>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</si>
  <si>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</si>
  <si>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</si>
  <si>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</si>
  <si>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</si>
  <si>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</si>
  <si>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</si>
  <si>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</si>
  <si>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</si>
  <si>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</si>
  <si>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</si>
  <si>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</si>
  <si>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</si>
  <si>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</si>
  <si>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</si>
  <si>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</si>
  <si>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</si>
  <si>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</si>
  <si>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</si>
  <si>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</si>
  <si>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</si>
  <si>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</si>
  <si>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</si>
  <si>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</si>
  <si>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</si>
  <si>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</si>
  <si>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</si>
  <si>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</si>
  <si>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</si>
  <si>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</si>
  <si>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</si>
  <si>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</si>
  <si>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</si>
  <si>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</si>
  <si>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</si>
  <si>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</si>
  <si>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</si>
  <si>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</si>
  <si>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</si>
  <si>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</si>
  <si>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</si>
  <si>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</si>
  <si>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</si>
  <si>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</si>
  <si>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</si>
  <si>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</si>
  <si>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</si>
  <si>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</si>
  <si>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</si>
  <si>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</si>
  <si>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</si>
  <si>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</si>
  <si>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</si>
  <si>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</si>
  <si>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</si>
  <si>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</si>
  <si>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</si>
  <si>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</si>
  <si>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</si>
  <si>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</si>
  <si>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</si>
  <si>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</si>
  <si>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</si>
  <si>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</si>
  <si>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</si>
  <si>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</si>
  <si>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</si>
  <si>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</si>
  <si>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</si>
  <si>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</si>
  <si>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</si>
  <si>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</si>
  <si>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</si>
  <si>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</si>
  <si>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</si>
  <si>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</si>
  <si>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</si>
  <si>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</si>
  <si>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</si>
  <si>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</si>
  <si>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</si>
  <si>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</si>
  <si>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</si>
  <si>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</si>
  <si>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</si>
  <si>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</si>
  <si>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</si>
  <si>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</si>
  <si>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</si>
  <si>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</si>
  <si>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</si>
  <si>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</si>
  <si>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</si>
  <si>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</si>
  <si>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</si>
  <si>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</si>
  <si>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</si>
  <si>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</si>
  <si>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</si>
  <si>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</si>
  <si>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</si>
  <si>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</si>
  <si>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</si>
  <si>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</si>
  <si>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</si>
  <si>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</si>
  <si>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</si>
  <si>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</si>
  <si>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</si>
  <si>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</si>
  <si>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</si>
  <si>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</si>
  <si>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</si>
  <si>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</si>
  <si>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</si>
  <si>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</si>
  <si>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</si>
  <si>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</si>
  <si>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</si>
  <si>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</si>
  <si>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</si>
  <si>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</si>
  <si>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</si>
  <si>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</si>
  <si>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</si>
  <si>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</si>
  <si>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</si>
  <si>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</si>
  <si>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</si>
  <si>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</si>
  <si>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</si>
  <si>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</si>
  <si>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</si>
  <si>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</si>
  <si>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</si>
  <si>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</si>
  <si>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</si>
  <si>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</si>
  <si>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</si>
  <si>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</si>
  <si>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</si>
  <si>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</si>
  <si>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</si>
  <si>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</si>
  <si>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</si>
  <si>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</si>
  <si>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</si>
  <si>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</si>
  <si>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</si>
  <si>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</si>
  <si>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</si>
  <si>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</si>
  <si>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</si>
  <si>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</si>
  <si>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</si>
  <si>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</si>
  <si>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</si>
  <si>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</si>
  <si>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</si>
  <si>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</si>
  <si>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</si>
  <si>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</si>
  <si>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</si>
  <si>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</si>
  <si>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</si>
  <si>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</si>
  <si>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</si>
  <si>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</si>
  <si>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</si>
  <si>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</si>
  <si>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</si>
  <si>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</si>
  <si>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</si>
  <si>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</si>
  <si>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</si>
  <si>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</si>
  <si>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</si>
  <si>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</si>
  <si>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</si>
  <si>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</si>
  <si>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</si>
  <si>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</si>
  <si>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</si>
  <si>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</si>
  <si>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</si>
  <si>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</si>
  <si>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</si>
  <si>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</si>
  <si>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</si>
  <si>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</si>
  <si>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</si>
  <si>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</si>
  <si>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</si>
  <si>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</si>
  <si>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</si>
  <si>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</si>
  <si>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</si>
  <si>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</si>
  <si>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</si>
  <si>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</si>
  <si>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</si>
  <si>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</si>
  <si>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</si>
  <si>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</si>
  <si>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</si>
  <si>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</si>
  <si>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</si>
  <si>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</si>
  <si>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</si>
  <si>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</si>
  <si>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</si>
  <si>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</si>
  <si>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</si>
  <si>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</si>
  <si>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</si>
  <si>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</si>
  <si>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</si>
  <si>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</si>
  <si>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</si>
  <si>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</si>
  <si>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</si>
  <si>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</si>
  <si>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</si>
  <si>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</si>
  <si>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</si>
  <si>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</si>
  <si>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</si>
  <si>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</si>
  <si>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</si>
  <si>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</si>
  <si>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</si>
  <si>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</si>
  <si>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</si>
  <si>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</si>
  <si>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</si>
  <si>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</si>
  <si>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</si>
  <si>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</si>
  <si>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</si>
  <si>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</si>
  <si>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</si>
  <si>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</si>
  <si>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</si>
  <si>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</si>
  <si>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</si>
  <si>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</si>
  <si>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</si>
  <si>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</si>
  <si>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</si>
  <si>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</si>
  <si>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</si>
  <si>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</si>
  <si>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</si>
  <si>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</si>
  <si>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</si>
  <si>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</si>
  <si>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</si>
  <si>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</si>
  <si>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</si>
  <si>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</si>
  <si>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</si>
  <si>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</si>
  <si>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</si>
  <si>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</si>
  <si>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</si>
  <si>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</si>
  <si>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</si>
  <si>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</si>
  <si>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</si>
  <si>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</si>
  <si>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</si>
  <si>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</si>
  <si>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</si>
  <si>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</si>
  <si>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</si>
  <si>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</si>
  <si>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</si>
  <si>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</si>
  <si>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</si>
  <si>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</si>
  <si>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</si>
  <si>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</si>
  <si>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</si>
  <si>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</si>
  <si>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</si>
  <si>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</si>
  <si>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</si>
  <si>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</si>
  <si>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</si>
  <si>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</si>
  <si>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</si>
  <si>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</si>
  <si>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</si>
  <si>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</si>
  <si>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</si>
  <si>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</si>
  <si>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</si>
  <si>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</si>
  <si>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</si>
  <si>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</si>
  <si>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</si>
  <si>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</si>
  <si>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</si>
  <si>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</si>
  <si>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</si>
  <si>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</si>
  <si>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</si>
  <si>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</si>
  <si>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</si>
  <si>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</si>
  <si>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</si>
  <si>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</si>
  <si>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</si>
  <si>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</si>
  <si>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</si>
  <si>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</si>
  <si>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</si>
  <si>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</si>
  <si>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</si>
  <si>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</si>
  <si>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</si>
  <si>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</si>
  <si>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</si>
  <si>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</si>
  <si>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</si>
  <si>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</si>
  <si>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</si>
  <si>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</si>
  <si>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</si>
  <si>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</si>
  <si>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</si>
  <si>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</si>
  <si>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</si>
  <si>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</si>
  <si>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</si>
  <si>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</si>
  <si>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</si>
  <si>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</si>
  <si>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</si>
  <si>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</si>
  <si>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</si>
  <si>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</si>
  <si>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</si>
  <si>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</si>
  <si>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</si>
  <si>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</si>
  <si>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</si>
  <si>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</si>
  <si>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</si>
  <si>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</si>
  <si>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</si>
  <si>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</si>
  <si>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</si>
  <si>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</si>
  <si>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</si>
  <si>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</si>
  <si>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</si>
  <si>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</si>
  <si>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</si>
  <si>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</si>
  <si>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</si>
  <si>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</si>
  <si>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</si>
  <si>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</si>
  <si>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</si>
  <si>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</si>
  <si>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</si>
  <si>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</si>
  <si>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</si>
  <si>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</si>
  <si>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</si>
  <si>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</si>
  <si>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</si>
  <si>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</si>
  <si>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</si>
  <si>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</si>
  <si>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</si>
  <si>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</si>
  <si>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</si>
  <si>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</si>
  <si>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</si>
  <si>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</si>
  <si>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</si>
  <si>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</si>
  <si>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</si>
  <si>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</si>
  <si>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</si>
  <si>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</si>
  <si>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</si>
  <si>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</si>
  <si>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</si>
  <si>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</si>
  <si>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</si>
  <si>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</si>
  <si>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</si>
  <si>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</si>
  <si>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</si>
  <si>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</si>
  <si>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</si>
  <si>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</si>
  <si>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</si>
  <si>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</si>
  <si>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</si>
  <si>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</si>
  <si>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</si>
  <si>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</si>
  <si>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</si>
  <si>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</si>
  <si>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</si>
  <si>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</si>
  <si>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</si>
  <si>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</si>
  <si>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</si>
  <si>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</si>
  <si>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</si>
  <si>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</si>
  <si>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</si>
  <si>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</si>
  <si>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</si>
  <si>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</si>
  <si>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</si>
  <si>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</si>
  <si>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</si>
  <si>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</si>
  <si>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</si>
  <si>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</si>
  <si>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</si>
  <si>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</si>
  <si>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</si>
  <si>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</si>
  <si>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</si>
  <si>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</si>
  <si>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</si>
  <si>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</si>
  <si>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</si>
  <si>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</si>
  <si>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</si>
  <si>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</si>
  <si>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</si>
  <si>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</si>
  <si>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</si>
  <si>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</si>
  <si>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</si>
  <si>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</si>
  <si>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</si>
  <si>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</si>
  <si>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</si>
  <si>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</si>
  <si>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</si>
  <si>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</si>
  <si>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</si>
  <si>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</si>
  <si>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</si>
  <si>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</si>
  <si>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</si>
  <si>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</si>
  <si>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</si>
  <si>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</si>
  <si>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</si>
  <si>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</si>
  <si>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</si>
  <si>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</si>
  <si>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</si>
  <si>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</si>
  <si>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</si>
  <si>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</si>
  <si>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</si>
  <si>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</si>
  <si>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</si>
  <si>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</si>
  <si>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</si>
  <si>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</si>
  <si>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</si>
  <si>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</si>
  <si>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</si>
  <si>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</si>
  <si>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</si>
  <si>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</si>
  <si>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</si>
  <si>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</si>
  <si>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</si>
  <si>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</si>
  <si>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</si>
  <si>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</si>
  <si>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</si>
  <si>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</si>
  <si>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</si>
  <si>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</si>
  <si>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</si>
  <si>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</si>
  <si>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</si>
  <si>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</si>
  <si>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</si>
  <si>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</si>
  <si>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</si>
  <si>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</si>
  <si>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</si>
  <si>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</si>
  <si>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</si>
  <si>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</si>
  <si>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</si>
  <si>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</si>
  <si>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</si>
  <si>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</si>
  <si>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</si>
  <si>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</si>
  <si>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</si>
  <si>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</si>
  <si>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</si>
  <si>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</si>
  <si>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</si>
  <si>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</si>
  <si>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</si>
  <si>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</si>
  <si>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</si>
  <si>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</si>
  <si>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</si>
  <si>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</si>
  <si>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</si>
  <si>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</si>
  <si>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</si>
  <si>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</si>
  <si>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</si>
  <si>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</si>
  <si>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</si>
  <si>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</si>
  <si>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</si>
  <si>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</si>
  <si>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</si>
  <si>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</si>
  <si>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</si>
  <si>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</si>
  <si>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</si>
  <si>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</si>
  <si>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</si>
  <si>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</si>
  <si>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</si>
  <si>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</si>
  <si>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</si>
  <si>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</si>
  <si>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</si>
  <si>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</si>
  <si>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</si>
  <si>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</si>
  <si>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</si>
  <si>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</si>
  <si>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</si>
  <si>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</si>
  <si>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</si>
  <si>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</si>
  <si>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</si>
  <si>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</si>
  <si>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</si>
  <si>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</si>
  <si>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</si>
  <si>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</si>
  <si>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</si>
  <si>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</si>
  <si>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</si>
  <si>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</si>
  <si>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</si>
  <si>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</si>
  <si>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</si>
  <si>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</si>
  <si>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</si>
  <si>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</si>
  <si>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</si>
  <si>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</si>
  <si>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</si>
  <si>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</si>
  <si>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</si>
  <si>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</si>
  <si>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</si>
  <si>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</si>
  <si>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</si>
  <si>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</si>
  <si>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</si>
  <si>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</si>
  <si>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</si>
  <si>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</si>
  <si>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</si>
  <si>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</si>
  <si>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</si>
  <si>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</si>
  <si>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</si>
  <si>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</si>
  <si>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</si>
  <si>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</si>
  <si>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</si>
  <si>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</si>
  <si>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</si>
  <si>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</si>
  <si>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</si>
  <si>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</si>
  <si>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</si>
  <si>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</si>
  <si>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</si>
  <si>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</si>
  <si>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</si>
  <si>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</si>
  <si>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</si>
  <si>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</si>
  <si>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</si>
  <si>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</si>
  <si>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</si>
  <si>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</si>
  <si>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</si>
  <si>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</si>
  <si>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</si>
  <si>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</si>
  <si>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</si>
  <si>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</si>
  <si>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</si>
  <si>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</si>
  <si>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</si>
  <si>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</si>
  <si>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</si>
  <si>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</si>
  <si>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</si>
  <si>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</si>
  <si>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</si>
  <si>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</si>
  <si>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</si>
  <si>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</si>
  <si>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</si>
  <si>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</si>
  <si>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</si>
  <si>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</si>
  <si>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</si>
  <si>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</si>
  <si>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</si>
  <si>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</si>
  <si>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</si>
  <si>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</si>
  <si>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</si>
  <si>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</si>
  <si>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</si>
  <si>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</si>
  <si>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</si>
  <si>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</si>
  <si>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</si>
  <si>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</si>
  <si>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</si>
  <si>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</si>
  <si>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</si>
  <si>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</si>
  <si>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</si>
  <si>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</si>
  <si>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</si>
  <si>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</si>
  <si>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</si>
  <si>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</si>
  <si>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</si>
  <si>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</si>
  <si>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</si>
  <si>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</si>
  <si>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</si>
  <si>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</si>
  <si>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</si>
  <si>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</si>
  <si>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</si>
  <si>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</si>
  <si>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</si>
  <si>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</si>
  <si>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</si>
  <si>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</si>
  <si>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</si>
  <si>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</si>
  <si>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</si>
  <si>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</si>
  <si>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</si>
  <si>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</si>
  <si>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</si>
  <si>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</si>
  <si>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</si>
  <si>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</si>
  <si>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</si>
  <si>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</si>
  <si>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</si>
  <si>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</si>
  <si>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</si>
  <si>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</si>
  <si>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</si>
  <si>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</si>
  <si>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</si>
  <si>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</si>
  <si>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</si>
  <si>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</si>
  <si>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</si>
  <si>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</si>
  <si>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</si>
  <si>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</si>
  <si>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</si>
  <si>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</si>
  <si>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</si>
  <si>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</si>
  <si>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</si>
  <si>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</si>
  <si>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</si>
  <si>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</si>
  <si>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</si>
  <si>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</si>
  <si>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</si>
  <si>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</si>
  <si>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</si>
  <si>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</si>
  <si>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</si>
  <si>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</si>
  <si>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</si>
  <si>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</si>
  <si>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</si>
  <si>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</si>
  <si>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</si>
  <si>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</si>
  <si>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</si>
  <si>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</si>
  <si>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</si>
  <si>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</si>
  <si>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</si>
  <si>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</si>
  <si>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</si>
  <si>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</si>
  <si>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</si>
  <si>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</si>
  <si>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</si>
  <si>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</si>
  <si>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</si>
  <si>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</si>
  <si>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</si>
  <si>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</si>
  <si>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</si>
  <si>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</si>
  <si>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</si>
  <si>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</si>
  <si>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</si>
  <si>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</si>
  <si>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</si>
  <si>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</si>
  <si>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</si>
  <si>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</si>
  <si>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</si>
  <si>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</si>
  <si>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</si>
  <si>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</si>
  <si>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</si>
  <si>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</si>
  <si>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</si>
  <si>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</si>
  <si>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</si>
  <si>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</si>
  <si>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</si>
  <si>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</si>
  <si>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</si>
  <si>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</si>
  <si>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</si>
  <si>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</si>
  <si>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</si>
  <si>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</si>
  <si>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</si>
  <si>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</si>
  <si>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</si>
  <si>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</si>
  <si>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</si>
  <si>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</si>
  <si>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</si>
  <si>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</si>
  <si>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</si>
  <si>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</si>
  <si>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</si>
  <si>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</si>
  <si>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</si>
  <si>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</si>
  <si>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</si>
  <si>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</si>
  <si>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</si>
  <si>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</si>
  <si>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</si>
  <si>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</si>
  <si>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</si>
  <si>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</si>
  <si>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</si>
  <si>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</si>
  <si>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</si>
  <si>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</si>
  <si>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</si>
  <si>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</si>
  <si>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</si>
  <si>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</si>
  <si>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</si>
  <si>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</si>
  <si>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</si>
  <si>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</si>
  <si>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</si>
  <si>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</si>
  <si>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</si>
  <si>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</si>
  <si>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</si>
  <si>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</si>
  <si>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</si>
  <si>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</si>
  <si>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</si>
  <si>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</si>
  <si>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</si>
  <si>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</si>
  <si>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</si>
  <si>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</si>
  <si>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</si>
  <si>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</si>
  <si>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</si>
  <si>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</si>
  <si>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</si>
  <si>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</si>
  <si>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</si>
  <si>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</si>
  <si>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</si>
  <si>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</si>
  <si>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</si>
  <si>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</si>
  <si>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</si>
  <si>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</si>
  <si>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</si>
  <si>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</si>
  <si>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</si>
  <si>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</si>
  <si>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</si>
  <si>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</si>
  <si>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</si>
  <si>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</si>
  <si>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</si>
  <si>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</si>
  <si>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</si>
  <si>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</si>
  <si>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</si>
  <si>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</si>
  <si>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</si>
  <si>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</si>
  <si>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</si>
  <si>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</si>
  <si>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</si>
  <si>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</si>
  <si>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</si>
  <si>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</si>
  <si>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</si>
  <si>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</si>
  <si>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</si>
  <si>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</si>
  <si>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</si>
  <si>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</si>
  <si>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</si>
  <si>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</si>
  <si>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</si>
  <si>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</si>
  <si>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</si>
  <si>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</si>
  <si>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</si>
  <si>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</si>
  <si>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</si>
  <si>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</si>
  <si>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</si>
  <si>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</si>
  <si>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</si>
  <si>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</si>
  <si>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</si>
  <si>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</si>
  <si>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</si>
  <si>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</si>
  <si>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</si>
  <si>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</si>
  <si>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</si>
  <si>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</si>
  <si>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</si>
  <si>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</si>
  <si>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</si>
  <si>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</si>
  <si>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</si>
  <si>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</si>
  <si>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</si>
  <si>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</si>
  <si>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</si>
  <si>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</si>
  <si>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</si>
  <si>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</si>
  <si>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</si>
  <si>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</si>
  <si>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</si>
  <si>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</si>
  <si>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</si>
  <si>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</si>
  <si>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</si>
  <si>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</si>
  <si>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</si>
  <si>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</si>
  <si>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</si>
  <si>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</si>
  <si>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</si>
  <si>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</si>
  <si>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</si>
  <si>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</si>
  <si>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</si>
  <si>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</si>
  <si>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</si>
  <si>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</si>
  <si>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</si>
  <si>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</si>
  <si>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</si>
  <si>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</si>
  <si>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</si>
  <si>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</si>
  <si>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</si>
  <si>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</si>
  <si>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</si>
  <si>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</si>
  <si>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</si>
  <si>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</si>
  <si>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</si>
  <si>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</si>
  <si>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</si>
  <si>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</si>
  <si>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</si>
  <si>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</si>
  <si>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</si>
  <si>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</si>
  <si>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</si>
  <si>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</si>
  <si>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</si>
  <si>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</si>
  <si>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</si>
  <si>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</si>
  <si>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</si>
  <si>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</si>
  <si>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</si>
  <si>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</si>
  <si>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</si>
  <si>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</si>
  <si>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</si>
  <si>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</si>
  <si>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</si>
  <si>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</si>
  <si>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</si>
  <si>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</si>
  <si>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</si>
  <si>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</si>
  <si>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</si>
  <si>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</si>
  <si>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</si>
  <si>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</si>
  <si>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</si>
  <si>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</si>
  <si>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</si>
  <si>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</si>
  <si>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</si>
  <si>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</si>
  <si>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</si>
  <si>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</si>
  <si>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</si>
  <si>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</si>
  <si>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</si>
  <si>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</si>
  <si>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</si>
  <si>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</si>
  <si>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</si>
  <si>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</si>
  <si>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</si>
  <si>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</si>
  <si>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</si>
  <si>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</si>
  <si>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</si>
  <si>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</si>
  <si>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</si>
  <si>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</si>
  <si>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</si>
  <si>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</si>
  <si>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</si>
  <si>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</si>
  <si>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</si>
  <si>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</si>
  <si>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</si>
  <si>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</si>
  <si>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</si>
  <si>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</si>
  <si>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</si>
  <si>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</si>
  <si>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</si>
  <si>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</si>
  <si>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</si>
  <si>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</si>
  <si>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</si>
  <si>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</si>
  <si>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</si>
  <si>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</si>
  <si>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</si>
  <si>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</si>
  <si>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</si>
  <si>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</si>
  <si>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</si>
  <si>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</si>
  <si>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</si>
  <si>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</si>
  <si>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</si>
  <si>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</si>
  <si>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</si>
  <si>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</si>
  <si>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</si>
  <si>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</si>
  <si>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</si>
  <si>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</si>
  <si>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</si>
  <si>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</si>
  <si>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</si>
  <si>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</si>
  <si>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</si>
  <si>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</si>
  <si>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</si>
  <si>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</si>
  <si>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</si>
  <si>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</si>
  <si>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</si>
  <si>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</si>
  <si>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</si>
  <si>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</si>
  <si>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</si>
  <si>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</si>
  <si>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</si>
  <si>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</si>
  <si>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</si>
  <si>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</si>
  <si>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</si>
  <si>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</si>
  <si>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</si>
  <si>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</si>
  <si>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</si>
  <si>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</si>
  <si>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</si>
  <si>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</si>
  <si>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</si>
  <si>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</si>
  <si>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</si>
  <si>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</si>
  <si>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</si>
  <si>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</si>
  <si>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</si>
  <si>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</si>
  <si>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</si>
  <si>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</si>
  <si>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</si>
  <si>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</si>
  <si>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</si>
  <si>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</si>
  <si>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</si>
  <si>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</si>
  <si>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</si>
  <si>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</si>
  <si>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</si>
  <si>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</si>
  <si>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</si>
  <si>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</si>
  <si>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</si>
  <si>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</si>
  <si>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</si>
  <si>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</si>
  <si>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</si>
  <si>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</si>
  <si>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</si>
  <si>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</si>
  <si>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</si>
  <si>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</si>
  <si>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</si>
  <si>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</si>
  <si>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</si>
  <si>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</si>
  <si>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</si>
  <si>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</si>
  <si>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</si>
  <si>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</si>
  <si>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</si>
  <si>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</si>
  <si>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</si>
  <si>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</si>
  <si>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</si>
  <si>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</si>
  <si>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</si>
  <si>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</si>
  <si>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</si>
  <si>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</si>
  <si>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</si>
  <si>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</si>
  <si>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</si>
  <si>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</si>
  <si>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</si>
  <si>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</si>
  <si>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</si>
  <si>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</si>
  <si>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</si>
  <si>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</si>
  <si>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</si>
  <si>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</si>
  <si>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</si>
  <si>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</si>
  <si>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</si>
  <si>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</si>
  <si>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</si>
  <si>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</si>
  <si>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</si>
  <si>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</si>
  <si>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</si>
  <si>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</si>
  <si>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</si>
  <si>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</si>
  <si>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</si>
  <si>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</si>
  <si>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</si>
  <si>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</si>
  <si>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</si>
  <si>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</si>
  <si>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</si>
  <si>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</si>
  <si>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</si>
  <si>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</si>
  <si>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</si>
  <si>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</si>
  <si>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</si>
  <si>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</si>
  <si>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</si>
  <si>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</si>
  <si>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</si>
  <si>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</si>
  <si>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</si>
  <si>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</si>
  <si>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</si>
  <si>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</si>
  <si>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</si>
  <si>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</si>
  <si>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</si>
  <si>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</si>
  <si>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</si>
  <si>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</si>
  <si>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</si>
  <si>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</si>
  <si>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</si>
  <si>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</si>
  <si>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</si>
  <si>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</si>
  <si>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</si>
  <si>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</si>
  <si>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</si>
  <si>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</si>
  <si>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</si>
  <si>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</si>
  <si>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</si>
  <si>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</si>
  <si>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</si>
  <si>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</si>
  <si>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</si>
  <si>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</si>
  <si>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</si>
  <si>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</si>
  <si>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</si>
  <si>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</si>
  <si>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</si>
  <si>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</si>
  <si>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</si>
  <si>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</si>
  <si>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</si>
  <si>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</si>
  <si>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</si>
  <si>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</si>
  <si>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</si>
  <si>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</si>
  <si>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</si>
  <si>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</si>
  <si>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</si>
  <si>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</si>
  <si>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</si>
  <si>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</si>
  <si>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</si>
  <si>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</si>
  <si>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</si>
  <si>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</si>
  <si>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</si>
  <si>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</si>
  <si>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</si>
  <si>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</si>
  <si>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</si>
  <si>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</si>
  <si>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</si>
  <si>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</si>
  <si>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</si>
  <si>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</si>
  <si>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</si>
  <si>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</si>
  <si>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</si>
  <si>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</si>
  <si>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</si>
  <si>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</si>
  <si>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</si>
  <si>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</si>
  <si>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</si>
  <si>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</si>
  <si>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</si>
  <si>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</si>
  <si>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</si>
  <si>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</si>
  <si>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</si>
  <si>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</si>
  <si>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</si>
  <si>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</si>
  <si>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</si>
  <si>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</si>
  <si>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</si>
  <si>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</si>
  <si>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</si>
  <si>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</si>
  <si>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</si>
  <si>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</si>
  <si>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</si>
  <si>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</si>
  <si>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</si>
  <si>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</si>
  <si>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</si>
  <si>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</si>
  <si>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</si>
  <si>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</si>
  <si>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</si>
  <si>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</si>
  <si>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</si>
  <si>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</si>
  <si>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</si>
  <si>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</si>
  <si>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</si>
  <si>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</si>
  <si>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</si>
  <si>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</si>
  <si>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</si>
  <si>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</si>
  <si>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</si>
  <si>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</si>
  <si>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</si>
  <si>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</si>
  <si>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</si>
  <si>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</si>
  <si>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</si>
  <si>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</si>
  <si>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</si>
  <si>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</si>
  <si>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</si>
  <si>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</si>
  <si>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</si>
  <si>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</si>
  <si>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</si>
  <si>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</si>
  <si>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</si>
  <si>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</si>
  <si>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</si>
  <si>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</si>
  <si>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</si>
  <si>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</si>
  <si>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</si>
  <si>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</si>
  <si>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</si>
  <si>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</si>
  <si>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</si>
  <si>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</si>
  <si>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</si>
  <si>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</si>
  <si>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</si>
  <si>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</si>
  <si>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</si>
  <si>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</si>
  <si>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</si>
  <si>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</si>
  <si>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</si>
  <si>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</si>
  <si>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</si>
  <si>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</si>
  <si>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</si>
  <si>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</si>
  <si>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</si>
  <si>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</si>
  <si>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</si>
  <si>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</si>
  <si>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</si>
  <si>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</si>
  <si>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</si>
  <si>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</si>
  <si>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</si>
  <si>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</si>
  <si>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</si>
  <si>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</si>
  <si>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</si>
  <si>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</si>
  <si>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</si>
  <si>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</si>
  <si>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</si>
  <si>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</si>
  <si>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</si>
  <si>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</si>
  <si>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</si>
  <si>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</si>
  <si>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</si>
  <si>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</si>
  <si>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</si>
  <si>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</si>
  <si>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</si>
  <si>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</si>
  <si>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</si>
  <si>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</si>
  <si>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</si>
  <si>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</si>
  <si>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</si>
  <si>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</si>
  <si>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</si>
  <si>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</si>
  <si>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</si>
  <si>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</si>
  <si>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</si>
  <si>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</si>
  <si>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</si>
  <si>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</si>
  <si>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</si>
  <si>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</si>
  <si>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</si>
  <si>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</si>
  <si>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</si>
  <si>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</si>
  <si>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</si>
  <si>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</si>
  <si>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</si>
  <si>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</si>
  <si>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</si>
  <si>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</si>
  <si>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</si>
  <si>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</si>
  <si>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</si>
  <si>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</si>
  <si>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</si>
  <si>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</si>
  <si>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</si>
  <si>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</si>
  <si>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</si>
  <si>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</si>
  <si>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</si>
  <si>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</si>
  <si>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</si>
  <si>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</si>
  <si>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</si>
  <si>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</si>
  <si>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</si>
  <si>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</si>
  <si>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</si>
  <si>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</si>
  <si>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</si>
  <si>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</si>
  <si>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</si>
  <si>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</si>
  <si>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</si>
  <si>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</si>
  <si>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</si>
  <si>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</si>
  <si>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</si>
  <si>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</si>
  <si>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</si>
  <si>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</si>
  <si>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</si>
  <si>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</si>
  <si>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</si>
  <si>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</si>
  <si>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</si>
  <si>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</si>
  <si>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</si>
  <si>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</si>
  <si>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</si>
  <si>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</si>
  <si>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</si>
  <si>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</si>
  <si>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</si>
  <si>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</si>
  <si>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</si>
  <si>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</si>
  <si>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</si>
  <si>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</si>
  <si>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</si>
  <si>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</si>
  <si>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</si>
  <si>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</si>
  <si>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</si>
  <si>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</si>
  <si>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</si>
  <si>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</si>
  <si>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</si>
  <si>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</si>
  <si>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</si>
  <si>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</si>
  <si>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</si>
  <si>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</si>
  <si>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</si>
  <si>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</si>
  <si>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</si>
  <si>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</si>
  <si>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</si>
  <si>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</si>
  <si>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</si>
  <si>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</si>
  <si>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</si>
  <si>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</si>
  <si>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</si>
  <si>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</si>
  <si>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</si>
  <si>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</si>
  <si>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</si>
  <si>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</si>
  <si>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</si>
  <si>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</si>
  <si>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</si>
  <si>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</si>
  <si>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</si>
  <si>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</si>
  <si>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</si>
  <si>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</si>
  <si>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</si>
  <si>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</si>
  <si>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</si>
  <si>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</si>
  <si>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</si>
  <si>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</si>
  <si>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</si>
  <si>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</si>
  <si>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</si>
  <si>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</si>
  <si>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</si>
  <si>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</si>
  <si>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</si>
  <si>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</si>
  <si>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</si>
  <si>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</si>
  <si>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</si>
  <si>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</si>
  <si>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</si>
  <si>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</si>
  <si>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</si>
  <si>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</si>
  <si>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</si>
  <si>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</si>
  <si>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</si>
  <si>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</si>
  <si>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</si>
  <si>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</si>
  <si>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</si>
  <si>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</si>
  <si>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</si>
  <si>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</si>
  <si>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</si>
  <si>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</si>
  <si>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</si>
  <si>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</si>
  <si>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</si>
  <si>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</si>
  <si>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</si>
  <si>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</si>
  <si>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</si>
  <si>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</si>
  <si>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</si>
  <si>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</si>
  <si>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</si>
  <si>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</si>
  <si>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</si>
  <si>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</si>
  <si>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</si>
  <si>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</si>
  <si>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</si>
  <si>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</si>
  <si>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</si>
  <si>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</si>
  <si>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</si>
  <si>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</si>
  <si>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</si>
  <si>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</si>
  <si>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</si>
  <si>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</si>
  <si>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</si>
  <si>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</si>
  <si>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</si>
  <si>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</si>
  <si>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</si>
  <si>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</si>
  <si>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</si>
  <si>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</si>
  <si>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</si>
  <si>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</si>
  <si>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</si>
  <si>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</si>
  <si>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</si>
  <si>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</si>
  <si>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</si>
  <si>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</si>
  <si>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</si>
  <si>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</si>
  <si>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</si>
  <si>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</si>
  <si>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</si>
  <si>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</si>
  <si>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</si>
  <si>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</si>
  <si>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</si>
  <si>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</si>
  <si>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</si>
  <si>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</si>
  <si>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</si>
  <si>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</si>
  <si>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</si>
  <si>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</si>
  <si>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</si>
  <si>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</si>
  <si>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</si>
  <si>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</si>
  <si>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</si>
  <si>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</si>
  <si>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</si>
  <si>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</si>
  <si>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</si>
  <si>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</si>
  <si>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</si>
  <si>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</si>
  <si>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</si>
  <si>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</si>
  <si>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</si>
  <si>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</si>
  <si>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</si>
  <si>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</si>
  <si>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</si>
  <si>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</si>
  <si>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</si>
  <si>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</si>
  <si>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</si>
  <si>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</si>
  <si>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</si>
  <si>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</si>
  <si>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</si>
  <si>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</si>
  <si>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</si>
  <si>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</si>
  <si>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</si>
  <si>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</si>
  <si>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</si>
  <si>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</si>
  <si>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</si>
  <si>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</si>
  <si>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</si>
  <si>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</si>
  <si>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</si>
  <si>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</si>
  <si>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</si>
  <si>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</si>
  <si>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</si>
  <si>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</si>
  <si>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</si>
  <si>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</si>
  <si>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</si>
  <si>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</si>
  <si>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</si>
  <si>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</si>
  <si>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</si>
  <si>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</si>
  <si>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</si>
  <si>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</si>
  <si>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</si>
  <si>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</si>
  <si>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</si>
  <si>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</si>
  <si>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</si>
  <si>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</si>
  <si>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</si>
  <si>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</si>
  <si>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</si>
  <si>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</si>
  <si>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</si>
  <si>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</si>
  <si>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</si>
  <si>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</si>
  <si>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</si>
  <si>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</si>
  <si>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</si>
  <si>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</si>
  <si>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</si>
  <si>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</si>
  <si>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</si>
  <si>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</si>
  <si>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</si>
  <si>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</si>
  <si>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</si>
  <si>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</si>
  <si>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</si>
  <si>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</si>
  <si>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</si>
  <si>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</si>
  <si>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</si>
  <si>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</si>
  <si>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</si>
  <si>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</si>
  <si>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</si>
  <si>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</si>
  <si>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</si>
  <si>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</si>
  <si>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</si>
  <si>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</si>
  <si>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</si>
  <si>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</si>
  <si>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</si>
  <si>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</si>
  <si>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</si>
  <si>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</si>
  <si>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</si>
  <si>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</si>
  <si>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</si>
  <si>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</si>
  <si>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</si>
  <si>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</si>
  <si>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</si>
  <si>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</si>
  <si>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</si>
  <si>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</si>
  <si>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</si>
  <si>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</si>
  <si>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</si>
  <si>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</si>
  <si>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</si>
  <si>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</si>
  <si>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</si>
  <si>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</si>
  <si>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</si>
  <si>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</si>
  <si>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</si>
  <si>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</si>
  <si>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</si>
  <si>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</si>
  <si>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</si>
  <si>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</si>
  <si>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</si>
  <si>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</si>
  <si>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</si>
  <si>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</si>
  <si>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</si>
  <si>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</si>
  <si>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</si>
  <si>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</si>
  <si>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</si>
  <si>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</si>
  <si>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</si>
  <si>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</si>
  <si>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</si>
  <si>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</si>
  <si>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</si>
  <si>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</si>
  <si>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</si>
  <si>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</si>
  <si>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</si>
  <si>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</si>
  <si>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</si>
  <si>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</si>
  <si>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</si>
  <si>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</si>
  <si>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</si>
  <si>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</si>
  <si>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</si>
  <si>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</si>
  <si>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</si>
  <si>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</si>
  <si>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</si>
  <si>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</si>
  <si>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</si>
  <si>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</si>
  <si>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</si>
  <si>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</si>
  <si>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</si>
  <si>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</si>
  <si>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</si>
  <si>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</si>
  <si>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</si>
  <si>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</si>
  <si>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</si>
  <si>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</si>
  <si>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</si>
  <si>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</si>
  <si>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</si>
  <si>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</si>
  <si>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</si>
  <si>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</si>
  <si>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</si>
  <si>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</si>
  <si>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</si>
  <si>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</si>
  <si>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</si>
  <si>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</si>
  <si>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</si>
  <si>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</si>
  <si>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</si>
  <si>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</si>
  <si>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</si>
  <si>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</si>
  <si>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</si>
  <si>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</si>
  <si>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</si>
  <si>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</si>
  <si>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</si>
  <si>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</si>
  <si>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</si>
  <si>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</si>
  <si>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</si>
  <si>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</si>
  <si>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</si>
  <si>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</si>
  <si>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</si>
  <si>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</si>
  <si>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</si>
  <si>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</si>
  <si>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</si>
  <si>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</si>
  <si>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</si>
  <si>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</si>
  <si>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</si>
  <si>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</si>
  <si>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</si>
  <si>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</si>
  <si>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</si>
  <si>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</si>
  <si>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</si>
  <si>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</si>
  <si>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</si>
  <si>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</si>
  <si>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</si>
  <si>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</si>
  <si>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</si>
  <si>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</si>
  <si>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</si>
  <si>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</si>
  <si>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</si>
  <si>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</si>
  <si>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</si>
  <si>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</si>
  <si>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</si>
  <si>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</si>
  <si>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</si>
  <si>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</si>
  <si>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</si>
  <si>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</si>
  <si>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</si>
  <si>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</si>
  <si>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</si>
  <si>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</si>
  <si>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</si>
  <si>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</si>
  <si>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</si>
  <si>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</si>
  <si>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</si>
  <si>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</si>
  <si>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</si>
  <si>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</si>
  <si>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</si>
  <si>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</si>
  <si>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</si>
  <si>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</si>
  <si>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</si>
  <si>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</si>
  <si>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</si>
  <si>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</si>
  <si>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</si>
  <si>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</si>
  <si>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</si>
  <si>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</si>
  <si>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</si>
  <si>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</si>
  <si>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</si>
  <si>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</si>
  <si>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</si>
  <si>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</si>
  <si>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</si>
  <si>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</si>
  <si>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</si>
  <si>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</si>
  <si>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</si>
  <si>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</si>
  <si>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</si>
  <si>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</si>
  <si>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</si>
  <si>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</si>
  <si>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</si>
  <si>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</si>
  <si>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</si>
  <si>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</si>
  <si>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</si>
  <si>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</si>
  <si>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</si>
  <si>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</si>
  <si>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</si>
  <si>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</si>
  <si>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</si>
  <si>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</si>
  <si>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</si>
  <si>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</si>
  <si>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</si>
  <si>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</si>
  <si>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</si>
  <si>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</si>
  <si>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</si>
  <si>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</si>
  <si>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</si>
  <si>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</si>
  <si>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</si>
  <si>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</si>
  <si>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</si>
  <si>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</si>
  <si>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</si>
  <si>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</si>
  <si>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</si>
  <si>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</si>
  <si>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</si>
  <si>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</si>
  <si>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</si>
  <si>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</si>
  <si>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</si>
  <si>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</si>
  <si>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</si>
  <si>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</si>
  <si>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</si>
  <si>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</si>
  <si>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</si>
  <si>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</si>
  <si>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</si>
  <si>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</si>
  <si>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</si>
  <si>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</si>
  <si>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</si>
  <si>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</si>
  <si>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</si>
  <si>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</si>
  <si>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</si>
  <si>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</si>
  <si>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</si>
  <si>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</si>
  <si>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</si>
  <si>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</si>
  <si>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</si>
  <si>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</si>
  <si>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</si>
  <si>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</si>
  <si>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</si>
  <si>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</si>
  <si>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</si>
  <si>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</si>
  <si>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</si>
  <si>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</si>
  <si>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</si>
  <si>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</si>
  <si>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</si>
  <si>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</si>
  <si>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</si>
  <si>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</si>
  <si>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</si>
  <si>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</si>
  <si>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</si>
  <si>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</si>
  <si>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</si>
  <si>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</si>
  <si>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</si>
  <si>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</si>
  <si>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</si>
  <si>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</si>
  <si>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</si>
  <si>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</si>
  <si>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</si>
  <si>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</si>
  <si>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</si>
  <si>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</si>
  <si>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</si>
  <si>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</si>
  <si>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</si>
  <si>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</si>
  <si>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</si>
  <si>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</si>
  <si>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</si>
  <si>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</si>
  <si>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</si>
  <si>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</si>
  <si>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</si>
  <si>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</si>
  <si>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</si>
  <si>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</si>
  <si>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</si>
  <si>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</si>
  <si>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</si>
  <si>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</si>
  <si>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</si>
  <si>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</si>
  <si>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</si>
  <si>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</si>
  <si>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</si>
  <si>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</si>
  <si>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</si>
  <si>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</si>
  <si>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</si>
  <si>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</si>
  <si>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</si>
  <si>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</si>
  <si>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</si>
  <si>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</si>
  <si>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</si>
  <si>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</si>
  <si>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</si>
  <si>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</si>
  <si>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</si>
  <si>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</si>
  <si>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</si>
  <si>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</si>
  <si>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</si>
  <si>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</si>
  <si>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</si>
  <si>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</si>
  <si>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</si>
  <si>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</si>
  <si>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</si>
  <si>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</si>
  <si>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</si>
  <si>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</si>
  <si>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</si>
  <si>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</si>
  <si>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</si>
  <si>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</si>
  <si>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</si>
  <si>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</si>
  <si>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</si>
  <si>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</si>
  <si>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</si>
  <si>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</si>
  <si>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</si>
  <si>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</si>
  <si>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</si>
  <si>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</si>
  <si>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</si>
  <si>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</si>
  <si>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</si>
  <si>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</si>
  <si>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</si>
  <si>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</si>
  <si>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</si>
  <si>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</si>
  <si>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</si>
  <si>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</si>
  <si>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</si>
  <si>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</si>
  <si>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</si>
  <si>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</si>
  <si>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</si>
  <si>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</si>
  <si>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</si>
  <si>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</si>
  <si>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</si>
  <si>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</si>
  <si>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</si>
  <si>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</si>
  <si>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</si>
  <si>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</si>
  <si>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</si>
  <si>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</si>
  <si>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</si>
  <si>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</si>
  <si>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</si>
  <si>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</si>
  <si>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</si>
  <si>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</si>
  <si>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</si>
  <si>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</si>
  <si>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</si>
  <si>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</si>
  <si>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</si>
  <si>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</si>
  <si>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</si>
  <si>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</si>
  <si>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</si>
  <si>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</si>
  <si>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</si>
  <si>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</si>
  <si>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</si>
  <si>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</si>
  <si>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</si>
  <si>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</si>
  <si>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</si>
  <si>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</si>
  <si>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</si>
  <si>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</si>
  <si>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</si>
  <si>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</si>
  <si>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</si>
  <si>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</si>
  <si>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</si>
  <si>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</si>
  <si>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</si>
  <si>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</si>
  <si>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</si>
  <si>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</si>
  <si>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</si>
  <si>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</si>
  <si>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</si>
  <si>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</si>
  <si>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</si>
  <si>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</si>
  <si>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</si>
  <si>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</si>
  <si>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</si>
  <si>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</si>
  <si>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</si>
  <si>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</si>
  <si>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</si>
  <si>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</si>
  <si>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</si>
  <si>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</si>
  <si>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</si>
  <si>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</si>
  <si>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</si>
  <si>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</si>
  <si>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</si>
  <si>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</si>
  <si>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</si>
  <si>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</si>
  <si>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</si>
  <si>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</si>
  <si>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</si>
  <si>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</si>
  <si>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</si>
  <si>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</si>
  <si>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</si>
  <si>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</si>
  <si>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</si>
  <si>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</si>
  <si>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</si>
  <si>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</si>
  <si>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</si>
  <si>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</si>
  <si>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</si>
  <si>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</si>
  <si>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</si>
  <si>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</si>
  <si>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</si>
  <si>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</si>
  <si>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</si>
  <si>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</si>
  <si>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</si>
  <si>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</si>
  <si>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</si>
  <si>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</si>
  <si>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</si>
  <si>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</si>
  <si>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</si>
  <si>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</si>
  <si>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</si>
  <si>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</si>
  <si>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</si>
  <si>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</si>
  <si>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</si>
  <si>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</si>
  <si>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</si>
  <si>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</si>
  <si>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</si>
  <si>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</si>
  <si>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</si>
  <si>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</si>
  <si>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</si>
  <si>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</si>
  <si>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</si>
  <si>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</si>
  <si>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</si>
  <si>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</si>
  <si>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</si>
  <si>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</si>
  <si>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</si>
  <si>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</si>
  <si>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</si>
  <si>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</si>
  <si>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</si>
  <si>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</si>
  <si>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</si>
  <si>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</si>
  <si>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</si>
  <si>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</si>
  <si>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</si>
  <si>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</si>
  <si>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</si>
  <si>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</si>
  <si>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</si>
  <si>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</si>
  <si>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</si>
  <si>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</si>
  <si>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</si>
  <si>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</si>
  <si>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</si>
  <si>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</si>
  <si>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</si>
  <si>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</si>
  <si>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</si>
  <si>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</si>
  <si>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</si>
  <si>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</si>
  <si>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</si>
  <si>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</si>
  <si>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</si>
  <si>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</si>
  <si>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</si>
  <si>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</si>
  <si>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</si>
  <si>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</si>
  <si>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</si>
  <si>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</si>
  <si>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</si>
  <si>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</si>
  <si>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</si>
  <si>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</si>
  <si>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</si>
  <si>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</si>
  <si>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</si>
  <si>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</si>
  <si>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</si>
  <si>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</si>
  <si>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</si>
  <si>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</si>
  <si>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</si>
  <si>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</si>
  <si>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</si>
  <si>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</si>
  <si>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</si>
  <si>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</si>
  <si>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</si>
  <si>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</si>
  <si>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</si>
  <si>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</si>
  <si>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</si>
  <si>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</si>
  <si>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</si>
  <si>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</si>
  <si>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</si>
  <si>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</si>
  <si>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</si>
  <si>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</si>
  <si>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</si>
  <si>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</si>
  <si>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</si>
  <si>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</si>
  <si>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</si>
  <si>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</si>
  <si>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</si>
  <si>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</si>
  <si>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</si>
  <si>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</si>
  <si>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</si>
  <si>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</si>
  <si>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</si>
  <si>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</si>
  <si>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</si>
  <si>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</si>
  <si>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</si>
  <si>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</si>
  <si>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</si>
  <si>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</si>
  <si>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</si>
  <si>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</si>
  <si>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</si>
  <si>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</si>
  <si>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</si>
  <si>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</si>
  <si>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</si>
  <si>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</si>
  <si>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</si>
  <si>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</si>
  <si>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</si>
  <si>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</si>
  <si>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</si>
  <si>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</si>
  <si>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</si>
  <si>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</si>
  <si>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</si>
  <si>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</si>
  <si>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</si>
  <si>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</si>
  <si>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</si>
  <si>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</si>
  <si>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</si>
  <si>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</si>
  <si>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</si>
  <si>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</si>
  <si>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</si>
  <si>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</si>
  <si>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</si>
  <si>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</si>
  <si>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</si>
  <si>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</si>
  <si>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</si>
  <si>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</si>
  <si>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</si>
  <si>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</si>
  <si>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</si>
  <si>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</si>
  <si>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</si>
  <si>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</si>
  <si>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</si>
  <si>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</si>
  <si>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</si>
  <si>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</si>
  <si>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</si>
  <si>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</si>
  <si>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</si>
  <si>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</si>
  <si>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</si>
  <si>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</si>
  <si>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</si>
  <si>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</si>
  <si>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</si>
  <si>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</si>
  <si>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</si>
  <si>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</si>
  <si>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</si>
  <si>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</si>
  <si>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</si>
  <si>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</si>
  <si>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</si>
  <si>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</si>
  <si>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</si>
  <si>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</si>
  <si>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</si>
  <si>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</si>
  <si>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</si>
  <si>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</si>
  <si>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</si>
  <si>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</si>
  <si>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</si>
  <si>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</si>
  <si>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</si>
  <si>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</si>
  <si>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</si>
  <si>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</si>
  <si>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</si>
  <si>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</si>
  <si>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</si>
  <si>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</si>
  <si>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</si>
  <si>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</si>
  <si>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</si>
  <si>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</si>
  <si>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</si>
  <si>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</si>
  <si>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</si>
  <si>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</si>
  <si>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</si>
  <si>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</si>
  <si>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</si>
  <si>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</si>
  <si>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</si>
  <si>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</si>
  <si>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</si>
  <si>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</si>
  <si>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</si>
  <si>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</si>
  <si>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</si>
  <si>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</si>
  <si>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</si>
  <si>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</si>
  <si>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</si>
  <si>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</si>
  <si>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</si>
  <si>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</si>
  <si>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</si>
  <si>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</si>
  <si>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</si>
  <si>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</si>
  <si>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</si>
  <si>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</si>
  <si>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</si>
  <si>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</si>
  <si>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</si>
  <si>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</si>
  <si>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</si>
  <si>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</si>
  <si>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</si>
  <si>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</si>
  <si>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</si>
  <si>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</si>
  <si>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</si>
  <si>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</si>
  <si>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</si>
  <si>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</si>
  <si>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</si>
  <si>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</si>
  <si>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</si>
  <si>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</si>
  <si>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</si>
  <si>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</si>
  <si>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</si>
  <si>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</si>
  <si>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</si>
  <si>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</si>
  <si>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</si>
  <si>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</si>
  <si>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</si>
  <si>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</si>
  <si>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</si>
  <si>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</si>
  <si>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</si>
  <si>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</si>
  <si>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</si>
  <si>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</si>
  <si>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</si>
  <si>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</si>
  <si>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</si>
  <si>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</si>
  <si>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</si>
  <si>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</si>
  <si>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</si>
  <si>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</si>
  <si>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</si>
  <si>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</si>
  <si>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</si>
  <si>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</si>
  <si>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</si>
  <si>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</si>
  <si>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</si>
  <si>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</si>
  <si>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</si>
  <si>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</si>
  <si>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</si>
  <si>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</si>
  <si>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</si>
  <si>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</si>
  <si>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</si>
  <si>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</si>
  <si>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</si>
  <si>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</si>
  <si>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</si>
  <si>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</si>
  <si>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</si>
  <si>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</si>
  <si>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</si>
  <si>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</si>
  <si>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</si>
  <si>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</si>
  <si>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</si>
  <si>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</si>
  <si>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</si>
  <si>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</si>
  <si>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</si>
  <si>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</si>
  <si>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</si>
  <si>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</si>
  <si>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</si>
  <si>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</si>
  <si>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</si>
  <si>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</si>
  <si>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</si>
  <si>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</si>
  <si>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</si>
  <si>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</si>
  <si>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</si>
  <si>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</si>
  <si>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</si>
  <si>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</si>
  <si>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</si>
  <si>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</si>
  <si>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</si>
  <si>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</si>
  <si>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</si>
  <si>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</si>
  <si>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</si>
  <si>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</si>
  <si>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</si>
  <si>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</si>
  <si>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</si>
  <si>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</si>
  <si>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</si>
  <si>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</si>
  <si>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</si>
  <si>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</si>
  <si>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</si>
  <si>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</si>
  <si>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</si>
  <si>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</si>
  <si>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</si>
  <si>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</si>
  <si>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</si>
  <si>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</si>
  <si>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</si>
  <si>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</si>
  <si>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</si>
  <si>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</si>
  <si>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</si>
  <si>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</si>
  <si>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</si>
  <si>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</si>
  <si>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</si>
  <si>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</si>
  <si>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</si>
  <si>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</si>
  <si>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</si>
  <si>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</si>
  <si>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</si>
  <si>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</si>
  <si>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</si>
  <si>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</si>
  <si>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</si>
  <si>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</si>
  <si>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</si>
  <si>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</si>
  <si>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</si>
  <si>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</si>
  <si>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</si>
  <si>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</si>
  <si>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</si>
  <si>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</si>
  <si>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</si>
  <si>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</si>
  <si>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</si>
  <si>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</si>
  <si>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</si>
  <si>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</si>
  <si>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</si>
  <si>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</si>
  <si>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</si>
  <si>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</si>
  <si>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</si>
  <si>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</si>
  <si>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</si>
  <si>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</si>
  <si>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</si>
  <si>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</si>
  <si>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</si>
  <si>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</si>
  <si>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</si>
  <si>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</si>
  <si>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</si>
  <si>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</si>
  <si>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</si>
  <si>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</si>
  <si>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</si>
  <si>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</si>
  <si>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</si>
  <si>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</si>
  <si>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</si>
  <si>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</si>
  <si>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</si>
  <si>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</si>
  <si>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</si>
  <si>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</si>
  <si>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</si>
  <si>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</si>
  <si>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</si>
  <si>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</si>
  <si>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</si>
  <si>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</si>
  <si>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</si>
  <si>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</si>
  <si>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</si>
  <si>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</si>
  <si>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</si>
  <si>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</si>
  <si>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</si>
  <si>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</si>
  <si>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</si>
  <si>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</si>
  <si>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</si>
  <si>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</si>
  <si>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</si>
  <si>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</si>
  <si>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</si>
  <si>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</si>
  <si>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</si>
  <si>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</si>
  <si>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</si>
  <si>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</si>
  <si>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</si>
  <si>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</si>
  <si>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</si>
  <si>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</si>
  <si>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</si>
  <si>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</si>
  <si>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</si>
  <si>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</si>
  <si>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</si>
  <si>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</si>
  <si>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</si>
  <si>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</si>
  <si>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</si>
  <si>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</si>
  <si>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</si>
  <si>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</si>
  <si>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</si>
  <si>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</si>
  <si>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</si>
  <si>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</si>
  <si>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</si>
  <si>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</si>
  <si>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</si>
  <si>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</si>
  <si>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</si>
  <si>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</si>
  <si>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</si>
  <si>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</si>
  <si>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</si>
  <si>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</si>
  <si>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</si>
  <si>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</si>
  <si>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</si>
  <si>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</si>
  <si>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</si>
  <si>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</si>
  <si>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</si>
  <si>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</si>
  <si>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</si>
  <si>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</si>
  <si>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</si>
  <si>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</si>
  <si>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</si>
  <si>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</si>
  <si>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</si>
  <si>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</si>
  <si>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</si>
  <si>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</si>
  <si>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</si>
  <si>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</si>
  <si>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</si>
  <si>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</si>
  <si>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</si>
  <si>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</si>
  <si>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</si>
  <si>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</si>
  <si>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</si>
  <si>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</si>
  <si>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</si>
  <si>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</si>
  <si>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</si>
  <si>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</si>
  <si>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</si>
  <si>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</si>
  <si>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</si>
  <si>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</si>
  <si>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</si>
  <si>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</si>
  <si>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</si>
  <si>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</si>
  <si>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</si>
  <si>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</si>
  <si>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</si>
  <si>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</si>
  <si>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</si>
  <si>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</si>
  <si>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</si>
  <si>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</si>
  <si>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</si>
  <si>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</si>
  <si>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</si>
  <si>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</si>
  <si>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</si>
  <si>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</si>
  <si>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</si>
  <si>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</si>
  <si>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</si>
  <si>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</si>
  <si>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</si>
  <si>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</si>
  <si>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</si>
  <si>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</si>
  <si>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</si>
  <si>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</si>
  <si>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</si>
  <si>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</si>
  <si>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</si>
  <si>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</si>
  <si>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</si>
  <si>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</si>
  <si>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</si>
  <si>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</si>
  <si>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</si>
  <si>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</si>
  <si>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</si>
  <si>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</si>
  <si>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</si>
  <si>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</si>
  <si>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</si>
  <si>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</si>
  <si>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</si>
  <si>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</si>
  <si>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</si>
  <si>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</si>
  <si>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</si>
  <si>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</si>
  <si>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</si>
  <si>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</si>
  <si>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</si>
  <si>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</si>
  <si>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</si>
  <si>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</si>
  <si>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</si>
  <si>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</si>
  <si>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</si>
  <si>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</si>
  <si>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</si>
  <si>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</si>
  <si>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</si>
  <si>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</si>
  <si>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</si>
  <si>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</si>
  <si>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</si>
  <si>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</si>
  <si>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</si>
  <si>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</si>
  <si>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</si>
  <si>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</si>
  <si>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</si>
  <si>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</si>
  <si>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</si>
  <si>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</si>
  <si>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</si>
  <si>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</si>
  <si>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</si>
  <si>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</si>
  <si>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</si>
  <si>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</si>
  <si>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</si>
  <si>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</si>
  <si>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</si>
  <si>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</si>
  <si>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</si>
  <si>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</si>
  <si>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</si>
  <si>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</si>
  <si>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</si>
  <si>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</si>
  <si>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</si>
  <si>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</si>
  <si>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</si>
  <si>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</si>
  <si>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</si>
  <si>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</si>
  <si>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</si>
  <si>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</si>
  <si>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</si>
  <si>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</si>
  <si>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</si>
  <si>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</si>
  <si>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</si>
  <si>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</si>
  <si>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</si>
  <si>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</si>
  <si>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</si>
  <si>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</si>
  <si>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</si>
  <si>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</si>
  <si>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</si>
  <si>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</si>
  <si>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</si>
  <si>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</si>
  <si>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</si>
  <si>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</si>
  <si>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</si>
  <si>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</si>
  <si>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</si>
  <si>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</si>
  <si>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</si>
  <si>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</si>
  <si>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</si>
  <si>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</si>
  <si>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</si>
  <si>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</si>
  <si>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</si>
  <si>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</si>
  <si>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</si>
  <si>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</si>
  <si>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</si>
  <si>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</si>
  <si>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</si>
  <si>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</si>
  <si>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</si>
  <si>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</si>
  <si>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</si>
  <si>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</si>
  <si>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</si>
  <si>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</si>
  <si>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</si>
  <si>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</si>
  <si>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</si>
  <si>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</si>
  <si>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</si>
  <si>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</si>
  <si>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</si>
  <si>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</si>
  <si>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</si>
  <si>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</si>
  <si>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</si>
  <si>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</si>
  <si>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</si>
  <si>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</si>
  <si>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</si>
  <si>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</si>
  <si>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</si>
  <si>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</si>
  <si>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</si>
  <si>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</si>
  <si>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</si>
  <si>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</si>
  <si>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</si>
  <si>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</si>
  <si>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</si>
  <si>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</si>
  <si>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</si>
  <si>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</si>
  <si>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</si>
  <si>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</si>
  <si>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</si>
  <si>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</si>
  <si>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</si>
  <si>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</si>
  <si>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</si>
  <si>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</si>
  <si>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</si>
  <si>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</si>
  <si>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</si>
  <si>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</si>
  <si>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</si>
  <si>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</si>
  <si>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</si>
  <si>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</si>
  <si>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</si>
  <si>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</si>
  <si>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</si>
  <si>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</si>
  <si>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</si>
  <si>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</si>
  <si>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</si>
  <si>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</si>
  <si>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</si>
  <si>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</si>
  <si>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</si>
  <si>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</si>
  <si>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</si>
  <si>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</si>
  <si>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</si>
  <si>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</si>
  <si>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</si>
  <si>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</si>
  <si>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</si>
  <si>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</si>
  <si>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</si>
  <si>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</si>
  <si>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</si>
  <si>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</si>
  <si>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</si>
  <si>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</si>
  <si>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</si>
  <si>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</si>
  <si>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</si>
  <si>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</si>
  <si>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</si>
  <si>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</si>
  <si>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</si>
  <si>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</si>
  <si>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</si>
  <si>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</si>
  <si>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</si>
  <si>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</si>
  <si>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</si>
  <si>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</si>
  <si>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</si>
  <si>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</si>
  <si>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</si>
  <si>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</si>
  <si>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</si>
  <si>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</si>
  <si>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</si>
  <si>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</si>
  <si>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</si>
  <si>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</si>
  <si>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</si>
  <si>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</si>
  <si>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</si>
  <si>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</si>
  <si>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</si>
  <si>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</si>
  <si>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</si>
  <si>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</si>
  <si>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</si>
  <si>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</si>
  <si>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</si>
  <si>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</si>
  <si>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</si>
  <si>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</si>
  <si>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</si>
  <si>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</si>
  <si>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</si>
  <si>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</si>
  <si>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</si>
  <si>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</si>
  <si>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</si>
  <si>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</si>
  <si>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</si>
  <si>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</si>
  <si>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</si>
  <si>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</si>
  <si>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</si>
  <si>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</si>
  <si>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</si>
  <si>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</si>
  <si>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</si>
  <si>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</si>
  <si>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</si>
  <si>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</si>
  <si>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</si>
  <si>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</si>
  <si>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</si>
  <si>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</si>
  <si>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</si>
  <si>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</si>
  <si>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</si>
  <si>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</si>
  <si>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</si>
  <si>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</si>
  <si>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</si>
  <si>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</si>
  <si>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</si>
  <si>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</si>
  <si>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</si>
  <si>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</si>
  <si>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</si>
  <si>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</si>
  <si>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</si>
  <si>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</si>
  <si>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</si>
  <si>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</si>
  <si>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</si>
  <si>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</si>
  <si>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</si>
  <si>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</si>
  <si>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</si>
  <si>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</si>
  <si>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</si>
  <si>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</si>
  <si>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</si>
  <si>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</si>
  <si>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</si>
  <si>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</si>
  <si>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</si>
  <si>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</si>
  <si>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</si>
  <si>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</si>
  <si>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</si>
  <si>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</si>
  <si>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</si>
  <si>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</si>
  <si>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</si>
  <si>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</si>
  <si>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</si>
  <si>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</si>
  <si>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</si>
  <si>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</si>
  <si>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</si>
  <si>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</si>
  <si>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</si>
  <si>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</si>
  <si>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</si>
  <si>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</si>
  <si>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</si>
  <si>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</si>
  <si>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</si>
  <si>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</si>
  <si>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</si>
  <si>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</si>
  <si>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</si>
  <si>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</si>
  <si>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</si>
  <si>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</si>
  <si>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</si>
  <si>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</si>
  <si>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</si>
  <si>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</si>
  <si>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</si>
  <si>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</si>
  <si>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</si>
  <si>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</si>
  <si>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</si>
  <si>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</si>
  <si>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</si>
  <si>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</si>
  <si>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</si>
  <si>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</si>
  <si>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</si>
  <si>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</si>
  <si>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</si>
  <si>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</si>
  <si>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</si>
  <si>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</si>
  <si>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</si>
  <si>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</si>
  <si>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</si>
  <si>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</si>
  <si>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</si>
  <si>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</si>
  <si>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</si>
  <si>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</si>
  <si>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</si>
  <si>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</si>
  <si>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</si>
  <si>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</si>
  <si>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</si>
  <si>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</si>
  <si>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</si>
  <si>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</si>
  <si>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</si>
  <si>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</si>
  <si>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</si>
  <si>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</si>
  <si>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</si>
  <si>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</si>
  <si>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</si>
  <si>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</si>
  <si>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</si>
  <si>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</si>
  <si>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</si>
  <si>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</si>
  <si>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</si>
  <si>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</si>
  <si>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</si>
  <si>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</si>
  <si>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</si>
  <si>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</si>
  <si>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</si>
  <si>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</si>
  <si>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</si>
  <si>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</si>
  <si>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</si>
  <si>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</si>
  <si>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</si>
  <si>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</si>
  <si>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</si>
  <si>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</si>
  <si>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</si>
  <si>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</si>
  <si>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</si>
  <si>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</si>
  <si>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</si>
  <si>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</si>
  <si>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</si>
  <si>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</si>
  <si>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</si>
  <si>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</si>
  <si>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</si>
  <si>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</si>
  <si>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</si>
  <si>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</si>
  <si>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</si>
  <si>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</si>
  <si>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</si>
  <si>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</si>
  <si>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</si>
  <si>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</si>
  <si>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</si>
  <si>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</si>
  <si>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</si>
  <si>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</si>
  <si>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</si>
  <si>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</si>
  <si>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</si>
  <si>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</si>
  <si>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</si>
  <si>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</si>
  <si>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</si>
  <si>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</si>
  <si>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</si>
  <si>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</si>
  <si>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</si>
  <si>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</si>
  <si>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</si>
  <si>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</si>
  <si>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</si>
  <si>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</si>
  <si>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</si>
  <si>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</si>
  <si>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</si>
  <si>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</si>
  <si>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</si>
  <si>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</si>
  <si>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</si>
  <si>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</si>
  <si>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</si>
  <si>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</si>
  <si>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</si>
  <si>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</si>
  <si>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</si>
  <si>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</si>
  <si>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</si>
  <si>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</si>
  <si>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</si>
  <si>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</si>
  <si>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</si>
  <si>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</si>
  <si>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</si>
  <si>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</si>
  <si>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</si>
  <si>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</si>
  <si>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</si>
  <si>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</si>
  <si>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</si>
  <si>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</si>
  <si>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</si>
  <si>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</si>
  <si>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</si>
  <si>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</si>
  <si>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</si>
  <si>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</si>
  <si>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</si>
  <si>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</si>
  <si>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</si>
  <si>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</si>
  <si>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</si>
  <si>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</si>
  <si>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</si>
  <si>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</si>
  <si>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</si>
  <si>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</si>
  <si>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</si>
  <si>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</si>
  <si>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</si>
  <si>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</si>
  <si>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</si>
  <si>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</si>
  <si>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</si>
  <si>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</si>
  <si>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</si>
  <si>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</si>
  <si>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</si>
  <si>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</si>
  <si>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</si>
  <si>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</si>
  <si>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</si>
  <si>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</si>
  <si>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</si>
  <si>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</si>
  <si>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</si>
  <si>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</si>
  <si>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</si>
  <si>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</si>
  <si>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</si>
  <si>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</si>
  <si>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</si>
  <si>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</si>
  <si>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</si>
  <si>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</si>
  <si>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</si>
  <si>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</si>
  <si>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</si>
  <si>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</si>
  <si>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</si>
  <si>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</si>
  <si>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</si>
  <si>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</si>
  <si>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</si>
  <si>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</si>
  <si>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</si>
  <si>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</si>
  <si>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</si>
  <si>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</si>
  <si>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</si>
  <si>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</si>
  <si>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</si>
  <si>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</si>
  <si>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</si>
  <si>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</si>
  <si>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</si>
  <si>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</si>
  <si>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</si>
  <si>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</si>
  <si>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</si>
  <si>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</si>
  <si>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</si>
  <si>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</si>
  <si>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</si>
  <si>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</si>
  <si>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</si>
  <si>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</si>
  <si>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</si>
  <si>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</si>
  <si>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</si>
  <si>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</si>
  <si>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</si>
  <si>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</si>
  <si>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</si>
  <si>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</si>
  <si>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</si>
  <si>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</si>
  <si>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</si>
  <si>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</si>
  <si>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</si>
  <si>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</si>
  <si>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</si>
  <si>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</si>
  <si>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</si>
  <si>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</si>
  <si>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</si>
  <si>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</si>
  <si>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</si>
  <si>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</si>
  <si>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</si>
  <si>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</si>
  <si>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</si>
  <si>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</si>
  <si>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</si>
  <si>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</si>
  <si>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</si>
  <si>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</si>
  <si>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</si>
  <si>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</si>
  <si>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</si>
  <si>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</si>
  <si>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</si>
  <si>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</si>
  <si>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</si>
  <si>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</si>
  <si>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</si>
  <si>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</si>
  <si>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</si>
  <si>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</si>
  <si>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</si>
  <si>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</si>
  <si>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</si>
  <si>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</si>
  <si>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</si>
  <si>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</si>
  <si>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</si>
  <si>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</si>
  <si>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</si>
  <si>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</si>
  <si>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</si>
  <si>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</si>
  <si>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</si>
  <si>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</si>
  <si>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</si>
  <si>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</si>
  <si>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</si>
  <si>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</si>
  <si>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</si>
  <si>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</si>
  <si>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</si>
  <si>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</si>
  <si>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</si>
  <si>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</si>
  <si>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</si>
  <si>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</si>
  <si>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</si>
  <si>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</si>
  <si>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</si>
  <si>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</si>
  <si>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</si>
  <si>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</si>
  <si>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</si>
  <si>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</si>
  <si>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</si>
  <si>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</si>
  <si>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</si>
  <si>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</si>
  <si>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</si>
  <si>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</si>
  <si>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</si>
  <si>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</si>
  <si>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</si>
  <si>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</si>
  <si>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</si>
  <si>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</si>
  <si>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</si>
  <si>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</si>
  <si>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</si>
  <si>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</si>
  <si>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</si>
  <si>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</si>
  <si>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</si>
  <si>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</si>
  <si>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</si>
  <si>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</si>
  <si>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</si>
  <si>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</si>
  <si>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</si>
  <si>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</si>
  <si>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</si>
  <si>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</si>
  <si>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</si>
  <si>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</si>
  <si>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</si>
  <si>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</si>
  <si>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</si>
  <si>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</si>
  <si>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</si>
  <si>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</si>
  <si>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</si>
  <si>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</si>
  <si>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</si>
  <si>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</si>
  <si>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</si>
  <si>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</si>
  <si>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</si>
  <si>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</si>
  <si>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</si>
  <si>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</si>
  <si>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</si>
  <si>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</si>
  <si>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</si>
  <si>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</si>
  <si>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</si>
  <si>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</si>
  <si>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</si>
  <si>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</si>
  <si>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</si>
  <si>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</si>
  <si>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</si>
  <si>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</si>
  <si>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</si>
  <si>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</si>
  <si>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</si>
  <si>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</si>
  <si>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</si>
  <si>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</si>
  <si>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</si>
  <si>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</si>
  <si>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</si>
  <si>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</si>
  <si>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</si>
  <si>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</si>
  <si>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</si>
  <si>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</si>
  <si>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</si>
  <si>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</si>
  <si>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</si>
  <si>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</si>
  <si>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</si>
  <si>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</si>
  <si>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</si>
  <si>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</si>
  <si>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</si>
  <si>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</si>
  <si>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</si>
  <si>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</si>
  <si>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</si>
  <si>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</si>
  <si>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</si>
  <si>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</si>
  <si>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</si>
  <si>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</si>
  <si>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</si>
  <si>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</si>
  <si>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</si>
  <si>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</si>
  <si>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</si>
  <si>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</si>
  <si>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</si>
  <si>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</si>
  <si>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</si>
  <si>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</si>
  <si>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</si>
  <si>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</si>
  <si>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</si>
  <si>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</si>
  <si>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</si>
  <si>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</si>
  <si>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</si>
  <si>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</si>
  <si>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</si>
  <si>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</si>
  <si>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</si>
  <si>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</si>
  <si>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</si>
  <si>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</si>
  <si>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</si>
  <si>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</si>
  <si>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</si>
  <si>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</si>
  <si>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</si>
  <si>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</si>
  <si>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</si>
  <si>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</si>
  <si>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</si>
  <si>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</si>
  <si>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</si>
  <si>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</si>
  <si>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</si>
  <si>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</si>
  <si>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</si>
  <si>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</si>
  <si>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</si>
  <si>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</si>
  <si>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</si>
  <si>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</si>
  <si>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</si>
  <si>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</si>
  <si>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</si>
  <si>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</si>
  <si>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</si>
  <si>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</si>
  <si>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</si>
  <si>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</si>
  <si>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</si>
  <si>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</si>
  <si>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</si>
  <si>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</si>
  <si>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</si>
  <si>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</si>
  <si>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</si>
  <si>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</si>
  <si>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</si>
  <si>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</si>
  <si>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</si>
  <si>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</si>
  <si>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</si>
  <si>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</si>
  <si>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</si>
  <si>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</si>
  <si>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</si>
  <si>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</si>
  <si>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</si>
  <si>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</si>
  <si>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</si>
  <si>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</si>
  <si>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</si>
  <si>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</si>
  <si>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</si>
  <si>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</si>
  <si>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</si>
  <si>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</si>
  <si>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</si>
  <si>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</si>
  <si>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</si>
  <si>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</si>
  <si>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</si>
  <si>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</si>
  <si>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</si>
  <si>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</si>
  <si>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</si>
  <si>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</si>
  <si>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</si>
  <si>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</si>
  <si>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</si>
  <si>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</si>
  <si>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</si>
  <si>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</si>
  <si>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</si>
  <si>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</si>
  <si>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</si>
  <si>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</si>
  <si>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</si>
  <si>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</si>
  <si>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</si>
  <si>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</si>
  <si>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</si>
  <si>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</si>
  <si>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</si>
  <si>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</si>
  <si>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</si>
  <si>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</si>
  <si>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</si>
  <si>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</si>
  <si>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</si>
  <si>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</si>
  <si>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</si>
  <si>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</si>
  <si>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</si>
  <si>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</si>
  <si>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</si>
  <si>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</si>
  <si>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</si>
  <si>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</si>
  <si>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</si>
  <si>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</si>
  <si>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</si>
  <si>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</si>
  <si>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</si>
  <si>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</si>
  <si>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</si>
  <si>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</si>
  <si>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</si>
  <si>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</si>
  <si>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</si>
  <si>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</si>
  <si>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</si>
  <si>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</si>
  <si>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</si>
  <si>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</si>
  <si>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</si>
  <si>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</si>
  <si>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</si>
  <si>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</si>
  <si>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</si>
  <si>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</si>
  <si>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</si>
  <si>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</si>
  <si>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</si>
  <si>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</si>
  <si>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</si>
  <si>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</si>
  <si>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</si>
  <si>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</si>
  <si>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</si>
  <si>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</si>
  <si>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</si>
  <si>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</si>
  <si>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</si>
  <si>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</si>
  <si>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</si>
  <si>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</si>
  <si>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</si>
  <si>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</si>
  <si>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</si>
  <si>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</si>
  <si>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</si>
  <si>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</si>
  <si>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</si>
  <si>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</si>
  <si>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</si>
  <si>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</si>
  <si>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</si>
  <si>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</si>
  <si>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</si>
  <si>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</si>
  <si>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</si>
  <si>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</si>
  <si>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</si>
  <si>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</si>
  <si>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</si>
  <si>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</si>
  <si>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</si>
  <si>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</si>
  <si>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</si>
  <si>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</si>
  <si>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</si>
  <si>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</si>
  <si>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</si>
  <si>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</si>
  <si>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</si>
  <si>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</si>
  <si>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</si>
  <si>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</si>
  <si>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</si>
  <si>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</si>
  <si>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</si>
  <si>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</si>
  <si>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</si>
  <si>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</si>
  <si>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</si>
  <si>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</si>
  <si>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</si>
  <si>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</si>
  <si>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</si>
  <si>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</si>
  <si>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</si>
  <si>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</si>
  <si>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</si>
  <si>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</si>
  <si>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</si>
  <si>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</si>
  <si>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</si>
  <si>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</si>
  <si>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</si>
  <si>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</si>
  <si>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</si>
  <si>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</si>
  <si>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</si>
  <si>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</si>
  <si>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</si>
  <si>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</si>
  <si>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</si>
  <si>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</si>
  <si>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</si>
  <si>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</si>
  <si>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</si>
  <si>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</si>
  <si>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</si>
  <si>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</si>
  <si>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</si>
  <si>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</si>
  <si>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</si>
  <si>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</si>
  <si>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</si>
  <si>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</si>
  <si>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</si>
  <si>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</si>
  <si>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</si>
  <si>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</si>
  <si>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</si>
  <si>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</si>
  <si>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</si>
  <si>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</si>
  <si>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</si>
  <si>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</si>
  <si>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</si>
  <si>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</si>
  <si>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</si>
  <si>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</si>
  <si>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</si>
  <si>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</si>
  <si>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</si>
  <si>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</si>
  <si>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</si>
  <si>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</si>
  <si>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</si>
  <si>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</si>
  <si>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</si>
  <si>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</si>
  <si>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</si>
  <si>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</si>
  <si>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</si>
  <si>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</si>
  <si>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</si>
  <si>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</si>
  <si>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</si>
  <si>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</si>
  <si>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</si>
  <si>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</si>
  <si>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</si>
  <si>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</si>
  <si>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</si>
  <si>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</si>
  <si>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</si>
  <si>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</si>
  <si>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</si>
  <si>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</si>
  <si>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</si>
  <si>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</si>
  <si>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</si>
  <si>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</si>
  <si>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</si>
  <si>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</si>
  <si>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</si>
  <si>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</si>
  <si>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</si>
  <si>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</si>
  <si>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</si>
  <si>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</si>
  <si>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</si>
  <si>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</si>
  <si>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</si>
  <si>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</si>
  <si>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</si>
  <si>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</si>
  <si>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</si>
  <si>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</si>
  <si>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</si>
  <si>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</si>
  <si>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</si>
  <si>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</si>
  <si>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</si>
  <si>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</si>
  <si>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</si>
  <si>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</si>
  <si>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</si>
  <si>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</si>
  <si>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</si>
  <si>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</si>
  <si>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</si>
  <si>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</si>
  <si>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</si>
  <si>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</si>
  <si>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</si>
  <si>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</si>
  <si>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</si>
  <si>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</si>
  <si>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</si>
  <si>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</si>
  <si>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</si>
  <si>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</si>
  <si>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</si>
  <si>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</si>
  <si>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</si>
  <si>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</si>
  <si>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</si>
  <si>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</si>
  <si>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</si>
  <si>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</si>
  <si>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</si>
  <si>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</si>
  <si>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</si>
  <si>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</si>
  <si>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</si>
  <si>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</si>
  <si>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</si>
  <si>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</si>
  <si>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</si>
  <si>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</si>
  <si>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</si>
  <si>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</si>
  <si>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</si>
  <si>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</si>
  <si>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</si>
  <si>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</si>
  <si>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</si>
  <si>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</si>
  <si>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</si>
  <si>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</si>
  <si>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</si>
  <si>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</si>
  <si>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</si>
  <si>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</si>
  <si>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</si>
  <si>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</si>
  <si>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</si>
  <si>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</si>
  <si>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</si>
  <si>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</si>
  <si>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</si>
  <si>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</si>
  <si>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</si>
  <si>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</si>
  <si>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</si>
  <si>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</si>
  <si>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</si>
  <si>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</si>
  <si>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</si>
  <si>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</si>
  <si>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</si>
  <si>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</si>
  <si>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</si>
  <si>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</si>
  <si>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</si>
  <si>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</si>
  <si>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</si>
  <si>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</si>
  <si>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</si>
  <si>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</si>
  <si>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</si>
  <si>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</si>
  <si>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</si>
  <si>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</si>
  <si>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</si>
  <si>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</si>
  <si>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</si>
  <si>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</si>
  <si>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</si>
  <si>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</si>
  <si>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</si>
  <si>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</si>
  <si>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</si>
  <si>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</si>
  <si>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</si>
  <si>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</si>
  <si>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</si>
  <si>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</si>
  <si>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</si>
  <si>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</si>
  <si>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</si>
  <si>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</si>
  <si>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</si>
  <si>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</si>
  <si>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</si>
  <si>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</si>
  <si>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</si>
  <si>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</si>
  <si>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</si>
  <si>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</si>
  <si>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</si>
  <si>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</si>
  <si>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</si>
  <si>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</si>
  <si>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</si>
  <si>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</si>
  <si>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</si>
  <si>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</si>
  <si>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</si>
  <si>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</si>
  <si>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</si>
  <si>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</si>
  <si>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</si>
  <si>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</si>
  <si>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</si>
  <si>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</si>
  <si>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</si>
  <si>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</si>
  <si>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</si>
  <si>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</si>
  <si>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</si>
  <si>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</si>
  <si>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</si>
  <si>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</si>
  <si>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</si>
  <si>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</si>
  <si>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</si>
  <si>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</si>
  <si>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</si>
  <si>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</si>
  <si>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</si>
  <si>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</si>
  <si>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</si>
  <si>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</si>
  <si>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</si>
  <si>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</si>
  <si>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</si>
  <si>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</si>
  <si>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</si>
  <si>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</si>
  <si>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</si>
  <si>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</si>
  <si>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</si>
  <si>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</si>
  <si>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</si>
  <si>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</si>
  <si>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</si>
  <si>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</si>
  <si>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</si>
  <si>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</si>
  <si>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</si>
  <si>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</si>
  <si>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</si>
  <si>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</si>
  <si>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</si>
  <si>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</si>
  <si>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</si>
  <si>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</si>
  <si>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</si>
  <si>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</si>
  <si>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</si>
  <si>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</si>
  <si>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</si>
  <si>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</si>
  <si>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</si>
  <si>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</si>
  <si>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</si>
  <si>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</si>
  <si>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</si>
  <si>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</si>
  <si>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</si>
  <si>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</si>
  <si>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</si>
  <si>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</si>
  <si>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</si>
  <si>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</si>
  <si>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</si>
  <si>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</si>
  <si>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</si>
  <si>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</si>
  <si>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</si>
  <si>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</si>
  <si>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</si>
  <si>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</si>
  <si>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</si>
  <si>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</si>
  <si>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</si>
  <si>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</si>
  <si>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</si>
  <si>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</si>
  <si>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</si>
  <si>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</si>
  <si>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</si>
  <si>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</si>
  <si>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</si>
  <si>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</si>
  <si>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</si>
  <si>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</si>
  <si>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</si>
  <si>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</si>
  <si>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</si>
  <si>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</si>
  <si>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</si>
  <si>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</si>
  <si>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</si>
  <si>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</si>
  <si>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</si>
  <si>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</si>
  <si>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</si>
  <si>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</si>
  <si>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</si>
  <si>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</si>
  <si>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</si>
  <si>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</si>
  <si>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</si>
  <si>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</si>
  <si>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</si>
  <si>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</si>
  <si>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</si>
  <si>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</si>
  <si>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</si>
  <si>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</si>
  <si>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</si>
  <si>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</si>
  <si>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</si>
  <si>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</si>
  <si>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</si>
  <si>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</si>
  <si>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</si>
  <si>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</si>
  <si>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</si>
  <si>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</si>
  <si>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</si>
  <si>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</si>
  <si>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</si>
  <si>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</si>
  <si>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</si>
  <si>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</si>
  <si>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</si>
  <si>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</si>
  <si>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</si>
  <si>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</si>
  <si>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</si>
  <si>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</si>
  <si>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</si>
  <si>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</si>
  <si>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</si>
  <si>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</si>
  <si>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</si>
  <si>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</si>
  <si>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</si>
  <si>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</si>
  <si>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</si>
  <si>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</si>
  <si>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</si>
  <si>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</si>
  <si>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</si>
  <si>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</si>
  <si>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</si>
  <si>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</si>
  <si>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</si>
  <si>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</si>
  <si>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</si>
  <si>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</si>
  <si>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</si>
  <si>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</si>
  <si>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</si>
  <si>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</si>
  <si>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</si>
  <si>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</si>
  <si>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</si>
  <si>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</si>
  <si>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</si>
  <si>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</si>
  <si>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</si>
  <si>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</si>
  <si>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</si>
  <si>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</si>
  <si>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</si>
  <si>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</si>
  <si>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</si>
  <si>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</si>
  <si>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</si>
  <si>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</si>
  <si>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</si>
  <si>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</si>
  <si>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</si>
  <si>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</si>
  <si>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</si>
  <si>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</si>
  <si>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</si>
  <si>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</si>
  <si>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</si>
  <si>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</si>
  <si>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</si>
  <si>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</si>
  <si>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</si>
  <si>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</si>
  <si>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</si>
  <si>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</si>
  <si>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</si>
  <si>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</si>
  <si>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</si>
  <si>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</si>
  <si>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</si>
  <si>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</si>
  <si>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</si>
  <si>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</si>
  <si>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</si>
  <si>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</si>
  <si>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</si>
  <si>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</si>
  <si>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</si>
  <si>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</si>
  <si>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</si>
  <si>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</si>
  <si>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</si>
  <si>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</si>
  <si>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</si>
  <si>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</si>
  <si>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</si>
  <si>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</si>
  <si>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</si>
  <si>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</si>
  <si>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</si>
  <si>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</si>
  <si>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</si>
  <si>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</si>
  <si>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</si>
  <si>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</si>
  <si>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</si>
  <si>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</si>
  <si>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</si>
  <si>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</si>
  <si>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</si>
  <si>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</si>
  <si>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</si>
  <si>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</si>
  <si>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</si>
  <si>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</si>
  <si>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</si>
  <si>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</si>
  <si>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</si>
  <si>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</si>
  <si>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</si>
  <si>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</si>
  <si>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</si>
  <si>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</si>
  <si>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</si>
  <si>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</si>
  <si>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</si>
  <si>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</si>
  <si>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</si>
  <si>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</si>
  <si>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</si>
  <si>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</si>
  <si>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</si>
  <si>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</si>
  <si>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</si>
  <si>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</si>
  <si>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</si>
  <si>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</si>
  <si>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</si>
  <si>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</si>
  <si>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</si>
  <si>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</si>
  <si>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</si>
  <si>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</si>
  <si>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</si>
  <si>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</si>
  <si>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</si>
  <si>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</si>
  <si>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</si>
  <si>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</si>
  <si>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</si>
  <si>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</si>
  <si>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</si>
  <si>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</si>
  <si>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</si>
  <si>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</si>
  <si>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</si>
  <si>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</si>
  <si>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</si>
  <si>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</si>
  <si>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</si>
  <si>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</si>
  <si>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</si>
  <si>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</si>
  <si>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</si>
  <si>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</si>
  <si>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</si>
  <si>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</si>
  <si>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</si>
  <si>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</si>
  <si>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</si>
  <si>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</si>
  <si>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</si>
  <si>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</si>
  <si>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</si>
  <si>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</si>
  <si>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</si>
  <si>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</si>
  <si>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</si>
  <si>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</si>
  <si>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</si>
  <si>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</si>
  <si>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</si>
  <si>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</si>
  <si>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</si>
  <si>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</si>
  <si>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</si>
  <si>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</si>
  <si>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</si>
  <si>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</si>
  <si>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</si>
  <si>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</si>
  <si>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</si>
  <si>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</si>
  <si>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</si>
  <si>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</si>
  <si>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</si>
  <si>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</si>
  <si>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</si>
  <si>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</si>
  <si>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</si>
  <si>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</si>
  <si>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</si>
  <si>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</si>
  <si>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</si>
  <si>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</si>
  <si>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</si>
  <si>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</si>
  <si>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</si>
  <si>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</si>
  <si>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</si>
  <si>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</si>
  <si>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</si>
  <si>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</si>
  <si>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</si>
  <si>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</si>
  <si>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</si>
  <si>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</si>
  <si>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</si>
  <si>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</si>
  <si>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</si>
  <si>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</si>
  <si>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</si>
  <si>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</si>
  <si>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</si>
  <si>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</si>
  <si>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</si>
  <si>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</si>
  <si>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</si>
  <si>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</si>
  <si>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</si>
  <si>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</si>
  <si>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</si>
  <si>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</si>
  <si>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</si>
  <si>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</si>
  <si>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</si>
  <si>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</si>
  <si>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</si>
  <si>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</si>
  <si>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</si>
  <si>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</si>
  <si>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</si>
  <si>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</si>
  <si>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</si>
  <si>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</si>
  <si>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</si>
  <si>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</si>
  <si>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</si>
  <si>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</si>
  <si>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</si>
  <si>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</si>
  <si>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</si>
  <si>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</si>
  <si>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</si>
  <si>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</si>
  <si>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</si>
  <si>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</si>
  <si>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</si>
  <si>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</si>
  <si>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</si>
  <si>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</si>
  <si>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</si>
  <si>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</si>
  <si>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</si>
  <si>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</si>
  <si>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</si>
  <si>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</si>
  <si>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</si>
  <si>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</si>
  <si>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</si>
  <si>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</si>
  <si>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</si>
  <si>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</si>
  <si>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</si>
  <si>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</si>
  <si>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</si>
  <si>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</si>
  <si>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</si>
  <si>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</si>
  <si>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</si>
  <si>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</si>
  <si>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</si>
  <si>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</si>
  <si>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</si>
  <si>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</si>
  <si>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</si>
  <si>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</si>
  <si>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</si>
  <si>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</si>
  <si>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</si>
  <si>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</si>
  <si>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</si>
  <si>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</si>
  <si>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</si>
  <si>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</si>
  <si>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</si>
  <si>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</si>
  <si>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</si>
  <si>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</si>
  <si>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</si>
  <si>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</si>
  <si>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</si>
  <si>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</si>
  <si>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</si>
  <si>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</si>
  <si>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</si>
  <si>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</si>
  <si>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</si>
  <si>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</si>
  <si>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</si>
  <si>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</si>
  <si>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</si>
  <si>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</si>
  <si>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</si>
  <si>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</si>
  <si>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</si>
  <si>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</si>
  <si>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</si>
  <si>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</si>
  <si>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</si>
  <si>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</si>
  <si>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</si>
  <si>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</si>
  <si>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</si>
  <si>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</si>
  <si>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</si>
  <si>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</si>
  <si>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</si>
  <si>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</si>
  <si>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</si>
  <si>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</si>
  <si>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</si>
  <si>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</si>
  <si>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</si>
  <si>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</si>
  <si>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</si>
  <si>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</si>
  <si>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</si>
  <si>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</si>
  <si>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</si>
  <si>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</si>
  <si>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</si>
  <si>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</si>
  <si>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</si>
  <si>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</si>
  <si>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</si>
  <si>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</si>
  <si>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</si>
  <si>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</si>
  <si>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</si>
  <si>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</si>
  <si>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</si>
  <si>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</si>
  <si>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</si>
  <si>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</si>
  <si>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</si>
  <si>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</si>
  <si>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</si>
  <si>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</si>
  <si>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</si>
  <si>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</si>
  <si>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</si>
  <si>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</si>
  <si>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</si>
  <si>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</si>
  <si>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</si>
  <si>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</si>
  <si>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</si>
  <si>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</si>
  <si>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</si>
  <si>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</si>
  <si>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</si>
  <si>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</si>
  <si>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</si>
  <si>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</si>
  <si>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</si>
  <si>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</si>
  <si>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</si>
  <si>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</si>
  <si>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</si>
  <si>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</si>
  <si>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</si>
  <si>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</si>
  <si>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</si>
  <si>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</si>
  <si>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</si>
  <si>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</si>
  <si>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</si>
  <si>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</si>
  <si>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</si>
  <si>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</si>
  <si>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</si>
  <si>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</si>
  <si>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</si>
  <si>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</si>
  <si>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</si>
  <si>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</si>
  <si>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</si>
  <si>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</si>
  <si>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</si>
  <si>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</si>
  <si>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</si>
  <si>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</si>
  <si>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</si>
  <si>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</si>
  <si>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</si>
  <si>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</si>
  <si>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</si>
  <si>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</si>
  <si>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</si>
  <si>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</si>
  <si>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</si>
  <si>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</si>
  <si>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</si>
  <si>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</si>
  <si>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</si>
  <si>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</si>
  <si>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</si>
  <si>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</si>
  <si>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</si>
  <si>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</si>
  <si>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</si>
  <si>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</si>
  <si>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</si>
  <si>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</si>
  <si>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</si>
  <si>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</si>
  <si>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</si>
  <si>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</si>
  <si>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</si>
  <si>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</si>
  <si>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</si>
  <si>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</si>
  <si>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</si>
  <si>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</si>
  <si>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</si>
  <si>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</si>
  <si>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</si>
  <si>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</si>
  <si>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</si>
  <si>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</si>
  <si>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</si>
  <si>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</si>
  <si>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</si>
  <si>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</si>
  <si>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</si>
  <si>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</si>
  <si>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</si>
  <si>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</si>
  <si>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</si>
  <si>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</si>
  <si>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</si>
  <si>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</si>
  <si>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</si>
  <si>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</si>
  <si>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</si>
  <si>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</si>
  <si>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</si>
  <si>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</si>
  <si>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</si>
  <si>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</si>
  <si>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</si>
  <si>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</si>
  <si>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</si>
  <si>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</si>
  <si>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</si>
  <si>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</si>
  <si>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</si>
  <si>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</si>
  <si>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</si>
  <si>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</si>
  <si>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</si>
  <si>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</si>
  <si>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</si>
  <si>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</si>
  <si>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</si>
  <si>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</si>
  <si>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</si>
  <si>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</si>
  <si>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</si>
  <si>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</si>
  <si>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</si>
  <si>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</si>
  <si>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</si>
  <si>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</si>
  <si>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</si>
  <si>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</si>
  <si>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</si>
  <si>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</si>
  <si>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</si>
  <si>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</si>
  <si>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</si>
  <si>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</si>
  <si>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</si>
  <si>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</si>
  <si>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</si>
  <si>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</si>
  <si>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</si>
  <si>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</si>
  <si>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</si>
  <si>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</si>
  <si>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</si>
  <si>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</si>
  <si>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</si>
  <si>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</si>
  <si>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</si>
  <si>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</si>
  <si>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</si>
  <si>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</si>
  <si>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</si>
  <si>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</si>
  <si>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</si>
  <si>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</si>
  <si>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</si>
  <si>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</si>
  <si>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</si>
  <si>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</si>
  <si>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</si>
  <si>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</si>
  <si>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</si>
  <si>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</si>
  <si>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</si>
  <si>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</si>
  <si>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</si>
  <si>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</si>
  <si>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</si>
  <si>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</si>
  <si>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</si>
  <si>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</si>
  <si>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</si>
  <si>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</si>
  <si>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</si>
  <si>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</si>
  <si>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</si>
  <si>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</si>
  <si>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</si>
  <si>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</si>
  <si>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</si>
  <si>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</si>
  <si>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</si>
  <si>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</si>
  <si>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</si>
  <si>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</si>
  <si>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</si>
  <si>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</si>
  <si>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</si>
  <si>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</si>
  <si>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</si>
  <si>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</si>
  <si>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</si>
  <si>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</si>
  <si>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</si>
  <si>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</si>
  <si>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</si>
  <si>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</si>
  <si>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</si>
  <si>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</si>
  <si>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</si>
  <si>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</si>
  <si>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</si>
  <si>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</si>
  <si>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</si>
  <si>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</si>
  <si>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</si>
  <si>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</si>
  <si>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</si>
  <si>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</si>
  <si>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</si>
  <si>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</si>
  <si>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</si>
  <si>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</si>
  <si>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</si>
  <si>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</si>
  <si>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</si>
  <si>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</si>
  <si>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</si>
  <si>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</si>
  <si>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</si>
  <si>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</si>
  <si>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</si>
  <si>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</si>
  <si>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</si>
  <si>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</si>
  <si>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</si>
  <si>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</si>
  <si>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</si>
  <si>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</si>
  <si>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</si>
  <si>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</si>
  <si>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</si>
  <si>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</si>
  <si>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</si>
  <si>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</si>
  <si>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</si>
  <si>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</si>
  <si>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</si>
  <si>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</si>
  <si>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</si>
  <si>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</si>
  <si>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</si>
  <si>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</si>
  <si>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</si>
  <si>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</si>
  <si>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</si>
  <si>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</si>
  <si>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</si>
  <si>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</si>
  <si>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</si>
  <si>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</si>
  <si>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</si>
  <si>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</si>
  <si>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</si>
  <si>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</si>
  <si>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</si>
  <si>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</si>
  <si>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</si>
  <si>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</si>
  <si>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</si>
  <si>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</si>
  <si>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</si>
  <si>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</si>
  <si>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</si>
  <si>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</si>
  <si>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</si>
  <si>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</si>
  <si>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</si>
  <si>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</si>
  <si>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</si>
  <si>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</si>
  <si>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</si>
  <si>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</si>
  <si>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</si>
  <si>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</si>
  <si>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</si>
  <si>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</si>
  <si>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</si>
  <si>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</si>
  <si>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</si>
  <si>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</si>
  <si>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</si>
  <si>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</si>
  <si>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</si>
  <si>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</si>
  <si>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</si>
  <si>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</si>
  <si>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</si>
  <si>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</si>
  <si>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</si>
  <si>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</si>
  <si>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</si>
  <si>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</si>
  <si>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</si>
  <si>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</si>
  <si>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</si>
  <si>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</si>
  <si>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</si>
  <si>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</si>
  <si>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</si>
  <si>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</si>
  <si>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</si>
  <si>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</si>
  <si>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</si>
  <si>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</si>
  <si>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</si>
  <si>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</si>
  <si>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</si>
  <si>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</si>
  <si>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</si>
  <si>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</si>
  <si>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</si>
  <si>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</si>
  <si>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</si>
  <si>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</si>
  <si>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</si>
  <si>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</si>
  <si>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</si>
  <si>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</si>
  <si>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</si>
  <si>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</si>
  <si>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</si>
  <si>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</si>
  <si>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</si>
  <si>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</si>
  <si>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</si>
  <si>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</si>
  <si>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</si>
  <si>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</si>
  <si>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</si>
  <si>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</si>
  <si>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</si>
  <si>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</si>
  <si>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</si>
  <si>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</si>
  <si>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</si>
  <si>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</si>
  <si>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</si>
  <si>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</si>
  <si>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</si>
  <si>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</si>
  <si>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</si>
  <si>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</si>
  <si>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</si>
  <si>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</si>
  <si>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</si>
  <si>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</si>
  <si>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</si>
  <si>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</si>
  <si>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</si>
  <si>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</si>
  <si>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</si>
  <si>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</si>
  <si>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</si>
  <si>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</si>
  <si>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</si>
  <si>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</si>
  <si>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</si>
  <si>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</si>
  <si>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</si>
  <si>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</si>
  <si>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</si>
  <si>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</si>
  <si>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</si>
  <si>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</si>
  <si>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</si>
  <si>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</si>
  <si>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</si>
  <si>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</si>
  <si>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</si>
  <si>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</si>
  <si>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</si>
  <si>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</si>
  <si>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</si>
  <si>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</si>
  <si>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</si>
  <si>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</si>
  <si>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</si>
  <si>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</si>
  <si>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</si>
  <si>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</si>
  <si>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</si>
  <si>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</si>
  <si>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</si>
  <si>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</si>
  <si>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</si>
  <si>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</si>
  <si>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</si>
  <si>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</si>
  <si>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</si>
  <si>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</si>
  <si>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</si>
  <si>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</si>
  <si>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</si>
  <si>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</si>
  <si>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</si>
  <si>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</si>
  <si>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</si>
  <si>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</si>
  <si>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</si>
  <si>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</si>
  <si>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</si>
  <si>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</si>
  <si>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</si>
  <si>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</si>
  <si>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</si>
  <si>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</si>
  <si>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</si>
  <si>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</si>
  <si>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</si>
  <si>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</si>
  <si>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</si>
  <si>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</si>
  <si>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</si>
  <si>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</si>
  <si>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</si>
  <si>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</si>
  <si>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</si>
  <si>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</si>
  <si>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</si>
  <si>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</si>
  <si>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</si>
  <si>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</si>
  <si>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</si>
  <si>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</si>
  <si>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</si>
  <si>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</si>
  <si>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</si>
  <si>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</si>
  <si>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</si>
  <si>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</si>
  <si>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</si>
  <si>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</si>
  <si>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</si>
  <si>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</si>
  <si>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</si>
  <si>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</si>
  <si>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</si>
  <si>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</si>
  <si>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</si>
  <si>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</si>
  <si>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</si>
  <si>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</si>
  <si>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</si>
  <si>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</si>
  <si>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</si>
  <si>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</si>
  <si>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</si>
  <si>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</si>
  <si>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</si>
  <si>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</si>
  <si>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</si>
  <si>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</si>
  <si>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</si>
  <si>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</si>
  <si>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</si>
  <si>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</si>
  <si>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</si>
  <si>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</si>
  <si>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</si>
  <si>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</si>
  <si>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</si>
  <si>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</si>
  <si>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</si>
  <si>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</si>
  <si>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</si>
  <si>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</si>
  <si>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</si>
  <si>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</si>
  <si>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</si>
  <si>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</si>
  <si>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</si>
  <si>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</si>
  <si>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</si>
  <si>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</si>
  <si>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</si>
  <si>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</si>
  <si>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</si>
  <si>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</si>
  <si>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</si>
  <si>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</si>
  <si>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</si>
  <si>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</si>
  <si>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</si>
  <si>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</si>
  <si>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</si>
  <si>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</si>
  <si>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</si>
  <si>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</si>
  <si>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</si>
  <si>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</si>
  <si>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</si>
  <si>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</si>
  <si>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</si>
  <si>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</si>
  <si>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</si>
  <si>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</si>
  <si>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</si>
  <si>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</si>
  <si>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</si>
  <si>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</si>
  <si>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</si>
  <si>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</si>
  <si>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</si>
  <si>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</si>
  <si>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</si>
  <si>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</si>
  <si>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</si>
  <si>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</si>
  <si>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</si>
  <si>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</si>
  <si>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</si>
  <si>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</si>
  <si>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</si>
  <si>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</si>
  <si>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</si>
  <si>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</si>
  <si>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</si>
  <si>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</si>
  <si>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</si>
  <si>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</si>
  <si>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</si>
  <si>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</si>
  <si>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</si>
  <si>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</si>
  <si>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</si>
  <si>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</si>
  <si>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</si>
  <si>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</si>
  <si>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</si>
  <si>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</si>
  <si>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</si>
  <si>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</si>
  <si>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</si>
  <si>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</si>
  <si>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</si>
  <si>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</si>
  <si>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</si>
  <si>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</si>
  <si>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</si>
  <si>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</si>
  <si>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</si>
  <si>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</si>
  <si>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</si>
  <si>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</si>
  <si>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</si>
  <si>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</si>
  <si>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</si>
  <si>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</si>
  <si>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</si>
  <si>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</si>
  <si>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</si>
  <si>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</si>
  <si>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</si>
  <si>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</si>
  <si>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</si>
  <si>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</si>
  <si>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</si>
  <si>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</si>
  <si>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</si>
  <si>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</si>
  <si>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</si>
  <si>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</si>
  <si>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</si>
  <si>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</si>
  <si>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</si>
  <si>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</si>
  <si>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</si>
  <si>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</si>
  <si>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</si>
  <si>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</si>
  <si>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</si>
  <si>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</si>
  <si>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</si>
  <si>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</si>
  <si>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</si>
  <si>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</si>
  <si>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</si>
  <si>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</si>
  <si>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</si>
  <si>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</si>
  <si>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</si>
  <si>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</si>
  <si>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</si>
  <si>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</si>
  <si>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</si>
  <si>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</si>
  <si>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</si>
  <si>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</si>
  <si>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</si>
  <si>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</si>
  <si>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</si>
  <si>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</si>
  <si>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</si>
  <si>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</si>
  <si>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</si>
  <si>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</si>
  <si>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</si>
  <si>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</si>
  <si>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</si>
  <si>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</si>
  <si>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</si>
  <si>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</si>
  <si>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</si>
  <si>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</si>
  <si>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</si>
  <si>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</si>
  <si>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</si>
  <si>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</si>
  <si>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</si>
  <si>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</si>
  <si>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</si>
  <si>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</si>
  <si>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</si>
  <si>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</si>
  <si>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</si>
  <si>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</si>
  <si>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</si>
  <si>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</si>
  <si>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</si>
  <si>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</si>
  <si>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</si>
  <si>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</si>
  <si>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</si>
  <si>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</si>
  <si>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</si>
  <si>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</si>
  <si>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</si>
  <si>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</si>
  <si>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</si>
  <si>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</si>
  <si>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</si>
  <si>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</si>
  <si>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</si>
  <si>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</si>
  <si>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</si>
  <si>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</si>
  <si>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</si>
  <si>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</si>
  <si>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</si>
  <si>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</si>
  <si>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</si>
  <si>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</si>
  <si>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</si>
  <si>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</si>
  <si>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</si>
  <si>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</si>
  <si>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</si>
  <si>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</si>
  <si>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</si>
  <si>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</si>
  <si>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</si>
  <si>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</si>
  <si>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</si>
  <si>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</si>
  <si>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</si>
  <si>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</si>
  <si>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</si>
  <si>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</si>
  <si>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</si>
  <si>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</si>
  <si>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</si>
  <si>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</si>
  <si>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</si>
  <si>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</si>
  <si>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</si>
  <si>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</si>
  <si>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</si>
  <si>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</si>
  <si>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</si>
  <si>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</si>
  <si>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</si>
  <si>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</si>
  <si>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</si>
  <si>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</si>
  <si>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</si>
  <si>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</si>
  <si>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</si>
  <si>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</si>
  <si>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</si>
  <si>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</si>
  <si>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</si>
  <si>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</si>
  <si>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</si>
  <si>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</si>
  <si>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</si>
  <si>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</si>
  <si>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</si>
  <si>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</si>
  <si>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</si>
  <si>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</si>
  <si>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</si>
  <si>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</si>
  <si>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</si>
  <si>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</si>
  <si>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</si>
  <si>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</si>
  <si>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</si>
  <si>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</si>
  <si>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</si>
  <si>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</si>
  <si>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</si>
  <si>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</si>
  <si>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</si>
  <si>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</si>
  <si>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</si>
  <si>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</si>
  <si>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</si>
  <si>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</si>
  <si>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</si>
  <si>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</si>
  <si>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</si>
  <si>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</si>
  <si>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</si>
  <si>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</si>
  <si>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</si>
  <si>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</si>
  <si>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</si>
  <si>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</si>
  <si>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</si>
  <si>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</si>
  <si>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</si>
  <si>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</si>
  <si>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</si>
  <si>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</si>
  <si>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</si>
  <si>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</si>
  <si>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</si>
  <si>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</si>
  <si>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</si>
  <si>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</si>
  <si>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</si>
  <si>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</si>
  <si>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</si>
  <si>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</si>
  <si>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</si>
  <si>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</si>
  <si>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</si>
  <si>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</si>
  <si>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</si>
  <si>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</si>
  <si>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</si>
  <si>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</si>
  <si>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</si>
  <si>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</si>
  <si>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</si>
  <si>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</si>
  <si>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</si>
  <si>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</si>
  <si>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</si>
  <si>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</si>
  <si>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</si>
  <si>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</si>
  <si>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</si>
  <si>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</si>
  <si>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</si>
  <si>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</si>
  <si>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</si>
  <si>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</si>
  <si>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</si>
  <si>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</si>
  <si>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</si>
  <si>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</si>
  <si>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</si>
  <si>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</si>
  <si>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</si>
  <si>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</si>
  <si>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</si>
  <si>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</si>
  <si>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</si>
  <si>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</si>
  <si>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</si>
  <si>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</si>
  <si>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</si>
  <si>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</si>
  <si>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</si>
  <si>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</si>
  <si>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</si>
  <si>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</si>
  <si>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</si>
  <si>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</si>
  <si>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</si>
  <si>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</si>
  <si>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</si>
  <si>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</si>
  <si>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</si>
  <si>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</si>
  <si>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</si>
  <si>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</si>
  <si>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</si>
  <si>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</si>
  <si>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</si>
  <si>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</si>
  <si>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</si>
  <si>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</si>
  <si>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</si>
  <si>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</si>
  <si>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</si>
  <si>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</si>
  <si>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</si>
  <si>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</si>
  <si>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</si>
  <si>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</si>
  <si>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</si>
  <si>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</si>
  <si>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</si>
  <si>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</si>
  <si>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</si>
  <si>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</si>
  <si>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</si>
  <si>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</si>
  <si>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</si>
  <si>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</si>
  <si>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</si>
  <si>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</si>
  <si>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</si>
  <si>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</si>
  <si>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</si>
  <si>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</si>
  <si>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</si>
  <si>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</si>
  <si>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</si>
  <si>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</si>
  <si>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</si>
  <si>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</si>
  <si>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</si>
  <si>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</si>
  <si>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</si>
  <si>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</si>
  <si>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</si>
  <si>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</si>
  <si>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</si>
  <si>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</si>
  <si>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</si>
  <si>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</si>
  <si>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</si>
  <si>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</si>
  <si>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</si>
  <si>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</si>
  <si>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</si>
  <si>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</si>
  <si>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</si>
  <si>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</si>
  <si>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</si>
  <si>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</si>
  <si>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</si>
  <si>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</si>
  <si>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</si>
  <si>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</si>
  <si>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</si>
  <si>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</si>
  <si>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</si>
  <si>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</si>
  <si>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</si>
  <si>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</si>
  <si>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</si>
  <si>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</si>
  <si>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</si>
  <si>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</si>
  <si>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</si>
  <si>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</si>
  <si>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</si>
  <si>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</si>
  <si>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</si>
  <si>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</si>
  <si>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</si>
  <si>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</si>
  <si>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</si>
  <si>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</si>
  <si>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</si>
  <si>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</si>
  <si>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</si>
  <si>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</si>
  <si>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</si>
  <si>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</si>
  <si>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</si>
  <si>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</si>
  <si>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</si>
  <si>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</si>
  <si>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</si>
  <si>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</si>
  <si>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</si>
  <si>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</si>
  <si>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</si>
  <si>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</si>
  <si>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</si>
  <si>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</si>
  <si>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</si>
  <si>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</si>
  <si>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</si>
  <si>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</si>
  <si>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</si>
  <si>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</si>
  <si>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</si>
  <si>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</si>
  <si>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</si>
  <si>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</si>
  <si>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</si>
  <si>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</si>
  <si>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</si>
  <si>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</si>
  <si>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</si>
  <si>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</si>
  <si>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</si>
  <si>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</si>
  <si>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</si>
  <si>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</si>
  <si>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</si>
  <si>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</si>
  <si>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</si>
  <si>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</si>
  <si>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</si>
  <si>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</si>
  <si>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</si>
  <si>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</si>
  <si>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</si>
  <si>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</si>
  <si>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</si>
  <si>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</si>
  <si>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</si>
  <si>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</si>
  <si>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</si>
  <si>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</si>
  <si>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</si>
  <si>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</si>
  <si>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</si>
  <si>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</si>
  <si>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</si>
  <si>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</si>
  <si>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</si>
  <si>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</si>
  <si>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</si>
  <si>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</si>
  <si>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</si>
  <si>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</si>
  <si>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</si>
  <si>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</si>
  <si>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</si>
  <si>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</si>
  <si>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</si>
  <si>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</si>
  <si>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</si>
  <si>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</si>
  <si>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</si>
  <si>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</si>
  <si>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</si>
  <si>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</si>
  <si>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</si>
  <si>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</si>
  <si>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</si>
  <si>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</si>
  <si>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</si>
  <si>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</si>
  <si>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</si>
  <si>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</si>
  <si>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</si>
  <si>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</si>
  <si>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</si>
  <si>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</si>
  <si>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</si>
  <si>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</si>
  <si>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</si>
  <si>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</si>
  <si>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</si>
  <si>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</si>
  <si>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</si>
  <si>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</si>
  <si>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</si>
  <si>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</si>
  <si>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</si>
  <si>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</si>
  <si>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</si>
  <si>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</si>
  <si>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</si>
  <si>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</si>
  <si>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</si>
  <si>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</si>
  <si>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</si>
  <si>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</si>
  <si>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</si>
  <si>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</si>
  <si>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</si>
  <si>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</si>
  <si>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</si>
  <si>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</si>
  <si>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</si>
  <si>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</si>
  <si>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</si>
  <si>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</si>
  <si>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</si>
  <si>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</si>
  <si>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</si>
  <si>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</si>
  <si>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</si>
  <si>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</si>
  <si>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</si>
  <si>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</si>
  <si>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</si>
  <si>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</si>
  <si>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</si>
  <si>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</si>
  <si>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</si>
  <si>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</si>
  <si>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</si>
  <si>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</si>
  <si>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</si>
  <si>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</si>
  <si>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</si>
  <si>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</si>
  <si>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</si>
  <si>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</si>
  <si>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</si>
  <si>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</si>
  <si>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</si>
  <si>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</si>
  <si>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</si>
  <si>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</si>
  <si>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</si>
  <si>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</si>
  <si>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</si>
  <si>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</si>
  <si>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</si>
  <si>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</si>
  <si>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</si>
  <si>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</si>
  <si>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</si>
  <si>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</si>
  <si>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</si>
  <si>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</si>
  <si>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</si>
  <si>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</si>
  <si>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</si>
  <si>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</si>
  <si>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</si>
  <si>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</si>
  <si>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</si>
  <si>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</si>
  <si>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</si>
  <si>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</si>
  <si>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</si>
  <si>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</si>
  <si>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</si>
  <si>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</si>
  <si>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</si>
  <si>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</si>
  <si>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</si>
  <si>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</si>
  <si>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</si>
  <si>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</si>
  <si>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</si>
  <si>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</si>
  <si>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</si>
  <si>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</si>
  <si>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</si>
  <si>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</si>
  <si>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</si>
  <si>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</si>
  <si>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</si>
  <si>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</si>
  <si>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</si>
  <si>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</si>
  <si>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</si>
  <si>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</si>
  <si>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</si>
  <si>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</si>
  <si>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</si>
  <si>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</si>
  <si>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</si>
  <si>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</si>
  <si>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</si>
  <si>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</si>
  <si>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</si>
  <si>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</si>
  <si>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</si>
  <si>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</si>
  <si>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</si>
  <si>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</si>
  <si>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</si>
  <si>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</si>
  <si>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</si>
  <si>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</si>
  <si>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</si>
  <si>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</si>
  <si>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</si>
  <si>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</si>
  <si>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</si>
  <si>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</si>
  <si>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</si>
  <si>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</si>
  <si>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</si>
  <si>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</si>
  <si>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</si>
  <si>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</si>
  <si>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</si>
  <si>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</si>
  <si>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</si>
  <si>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</si>
  <si>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</si>
  <si>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</si>
  <si>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</si>
  <si>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</si>
  <si>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</si>
  <si>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</si>
  <si>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</si>
  <si>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</si>
  <si>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</si>
  <si>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</si>
  <si>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</si>
  <si>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</si>
  <si>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</si>
  <si>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</si>
  <si>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</si>
  <si>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</si>
  <si>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</si>
  <si>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</si>
  <si>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</si>
  <si>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</si>
  <si>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</si>
  <si>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</si>
  <si>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</si>
  <si>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</si>
  <si>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</si>
  <si>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</si>
  <si>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</si>
  <si>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</si>
  <si>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</si>
  <si>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</si>
  <si>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</si>
  <si>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</si>
  <si>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</si>
  <si>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</si>
  <si>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</si>
  <si>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</si>
  <si>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</si>
  <si>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</si>
  <si>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</si>
  <si>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</si>
  <si>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</si>
  <si>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</si>
  <si>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</si>
  <si>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</si>
  <si>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</si>
  <si>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</si>
  <si>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</si>
  <si>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</si>
  <si>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</si>
  <si>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</si>
  <si>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</si>
  <si>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</si>
  <si>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</si>
  <si>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</si>
  <si>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</si>
  <si>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</si>
  <si>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</si>
  <si>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</si>
  <si>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</si>
  <si>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</si>
  <si>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</si>
  <si>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</si>
  <si>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</si>
  <si>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</si>
  <si>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</si>
  <si>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</si>
  <si>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</si>
  <si>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</si>
  <si>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</si>
  <si>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</si>
  <si>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</si>
  <si>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</si>
  <si>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</si>
  <si>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</si>
  <si>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</si>
  <si>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</si>
  <si>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</si>
  <si>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</si>
  <si>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</si>
  <si>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</si>
  <si>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</si>
  <si>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</si>
  <si>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</si>
  <si>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</si>
  <si>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</si>
  <si>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</si>
  <si>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</si>
  <si>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</si>
  <si>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</si>
  <si>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</si>
  <si>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</si>
  <si>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</si>
  <si>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</si>
  <si>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</si>
  <si>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</si>
  <si>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</si>
  <si>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</si>
  <si>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</si>
  <si>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</si>
  <si>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</si>
  <si>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</si>
  <si>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</si>
  <si>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</si>
  <si>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</si>
  <si>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</si>
  <si>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</si>
  <si>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</si>
  <si>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</si>
  <si>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</si>
  <si>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</si>
  <si>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</si>
  <si>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</si>
  <si>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</si>
  <si>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</si>
  <si>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</si>
  <si>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</si>
  <si>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</si>
  <si>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</si>
  <si>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</si>
  <si>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</si>
  <si>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</si>
  <si>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</si>
  <si>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</si>
  <si>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</si>
  <si>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</si>
  <si>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</si>
  <si>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</si>
  <si>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</si>
  <si>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</si>
  <si>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</si>
  <si>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</si>
  <si>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</si>
  <si>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</si>
  <si>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</si>
  <si>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</si>
  <si>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</si>
  <si>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</si>
  <si>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</si>
  <si>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</si>
  <si>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</si>
  <si>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</si>
  <si>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</si>
  <si>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</si>
  <si>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</si>
  <si>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</si>
  <si>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</si>
  <si>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</si>
  <si>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</si>
  <si>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</si>
  <si>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</si>
  <si>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</si>
  <si>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</si>
  <si>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</si>
  <si>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</si>
  <si>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</si>
  <si>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</si>
  <si>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</si>
  <si>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</si>
  <si>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</si>
  <si>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</si>
  <si>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</si>
  <si>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</si>
  <si>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</si>
  <si>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</si>
  <si>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</si>
  <si>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</si>
  <si>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</si>
  <si>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</si>
  <si>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</si>
  <si>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</si>
  <si>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</si>
  <si>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</si>
  <si>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</si>
  <si>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</si>
  <si>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</si>
  <si>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</si>
  <si>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</si>
  <si>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</si>
  <si>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</si>
  <si>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</si>
  <si>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</si>
  <si>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</si>
  <si>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</si>
  <si>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</si>
  <si>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</si>
  <si>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</si>
  <si>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</si>
  <si>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</si>
  <si>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</si>
  <si>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</si>
  <si>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</si>
  <si>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</si>
  <si>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</si>
  <si>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</si>
  <si>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</si>
  <si>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</si>
  <si>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</si>
  <si>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</si>
  <si>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</si>
  <si>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</si>
  <si>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</si>
  <si>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</si>
  <si>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</si>
  <si>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</si>
  <si>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</si>
  <si>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</si>
  <si>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</si>
  <si>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</si>
  <si>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</si>
  <si>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</si>
  <si>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</si>
  <si>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</si>
  <si>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</si>
  <si>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</si>
  <si>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</si>
  <si>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</si>
  <si>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</si>
  <si>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</si>
  <si>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</si>
  <si>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</si>
  <si>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</si>
  <si>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</si>
  <si>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</si>
  <si>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</si>
  <si>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</si>
  <si>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</si>
  <si>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</si>
  <si>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</si>
  <si>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</si>
  <si>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</si>
  <si>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</si>
  <si>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</si>
  <si>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</si>
  <si>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</si>
  <si>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</si>
  <si>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</si>
  <si>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</si>
  <si>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</si>
  <si>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</si>
  <si>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</si>
  <si>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</si>
  <si>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</si>
  <si>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</si>
  <si>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</si>
  <si>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</si>
  <si>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</si>
  <si>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</si>
  <si>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</si>
  <si>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</si>
  <si>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</si>
  <si>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</si>
  <si>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</si>
  <si>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</si>
  <si>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</si>
  <si>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</si>
  <si>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</si>
  <si>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</si>
  <si>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</si>
  <si>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</si>
  <si>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</si>
  <si>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</si>
  <si>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</si>
  <si>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</si>
  <si>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</si>
  <si>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</si>
  <si>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</si>
  <si>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</si>
  <si>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</si>
  <si>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</si>
  <si>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</si>
  <si>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</si>
  <si>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</si>
  <si>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</si>
  <si>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</si>
  <si>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</si>
  <si>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</si>
  <si>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</si>
  <si>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</si>
  <si>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</si>
  <si>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</si>
  <si>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</si>
  <si>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</si>
  <si>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</si>
  <si>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</si>
  <si>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</si>
  <si>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</si>
  <si>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</si>
  <si>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</si>
  <si>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</si>
  <si>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</si>
  <si>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</si>
  <si>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</si>
  <si>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</si>
  <si>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</si>
  <si>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</si>
  <si>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</si>
  <si>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</si>
  <si>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</si>
  <si>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</si>
  <si>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</si>
  <si>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</si>
  <si>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</si>
  <si>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</si>
  <si>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</si>
  <si>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</si>
  <si>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</si>
  <si>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</si>
  <si>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</si>
  <si>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</si>
  <si>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</si>
  <si>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</si>
  <si>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</si>
  <si>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</si>
  <si>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</si>
  <si>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</si>
  <si>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</si>
  <si>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</si>
  <si>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</si>
  <si>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</si>
  <si>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</si>
  <si>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</si>
  <si>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</si>
  <si>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</si>
  <si>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</si>
  <si>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</si>
  <si>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</si>
  <si>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</si>
  <si>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</si>
  <si>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</si>
  <si>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</si>
  <si>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</si>
  <si>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</si>
  <si>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</si>
  <si>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</si>
  <si>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</si>
  <si>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</si>
  <si>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</si>
  <si>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</si>
  <si>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</si>
  <si>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</si>
  <si>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</si>
  <si>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</si>
  <si>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</si>
  <si>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</si>
  <si>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</si>
  <si>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</si>
  <si>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</si>
  <si>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</si>
  <si>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</si>
  <si>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</si>
  <si>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</si>
  <si>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</si>
  <si>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</si>
  <si>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</si>
  <si>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</si>
  <si>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</si>
  <si>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</si>
  <si>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</si>
  <si>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</si>
  <si>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</si>
  <si>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</si>
  <si>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</si>
  <si>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</si>
  <si>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</si>
  <si>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</si>
  <si>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</si>
  <si>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</si>
  <si>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</si>
  <si>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</si>
  <si>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</si>
  <si>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</si>
  <si>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</si>
  <si>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</si>
  <si>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</si>
  <si>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</si>
  <si>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</si>
  <si>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</si>
  <si>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</si>
  <si>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</si>
  <si>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</si>
  <si>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</si>
  <si>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</si>
  <si>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</si>
  <si>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</si>
  <si>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</si>
  <si>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</si>
  <si>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</si>
  <si>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</si>
  <si>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</si>
  <si>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</si>
  <si>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</si>
  <si>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</si>
  <si>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</si>
  <si>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</si>
  <si>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</si>
  <si>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</si>
  <si>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</si>
  <si>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</si>
  <si>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</si>
  <si>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</si>
  <si>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</si>
  <si>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</si>
  <si>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</si>
  <si>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</si>
  <si>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</si>
  <si>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</si>
  <si>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</si>
  <si>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</si>
  <si>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</si>
  <si>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</si>
  <si>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</si>
  <si>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</si>
  <si>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</si>
  <si>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</si>
  <si>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</si>
  <si>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</si>
  <si>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</si>
  <si>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</si>
  <si>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</si>
  <si>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</si>
  <si>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</si>
  <si>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</si>
  <si>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</si>
  <si>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</si>
  <si>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</si>
  <si>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</si>
  <si>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</si>
  <si>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</si>
  <si>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</si>
  <si>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</si>
  <si>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</si>
  <si>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</si>
  <si>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</si>
  <si>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</si>
  <si>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</si>
  <si>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</si>
  <si>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</si>
  <si>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</si>
  <si>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</si>
  <si>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</si>
  <si>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</si>
  <si>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</si>
  <si>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</si>
  <si>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</si>
  <si>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</si>
  <si>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</si>
  <si>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</si>
  <si>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</si>
  <si>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</si>
  <si>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</si>
  <si>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</si>
  <si>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</si>
  <si>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</si>
  <si>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</si>
  <si>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</si>
  <si>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</si>
  <si>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</si>
  <si>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</si>
  <si>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</si>
  <si>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</si>
  <si>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</si>
  <si>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</si>
  <si>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</si>
  <si>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</si>
  <si>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</si>
  <si>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</si>
  <si>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</si>
  <si>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</si>
  <si>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</si>
  <si>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</si>
  <si>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</si>
  <si>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</si>
  <si>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</si>
  <si>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</si>
  <si>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</si>
  <si>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</si>
  <si>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</si>
  <si>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</si>
  <si>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</si>
  <si>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</si>
  <si>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</si>
  <si>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</si>
  <si>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</si>
  <si>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</si>
  <si>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</si>
  <si>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</si>
  <si>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</si>
  <si>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</si>
  <si>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</si>
  <si>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</si>
  <si>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</si>
  <si>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</si>
  <si>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</si>
  <si>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</si>
  <si>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</si>
  <si>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</si>
  <si>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</si>
  <si>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</si>
  <si>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</si>
  <si>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</si>
  <si>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</si>
  <si>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</si>
  <si>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</si>
  <si>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</si>
  <si>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</si>
  <si>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</si>
  <si>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</si>
  <si>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</si>
  <si>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</si>
  <si>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</si>
  <si>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</si>
  <si>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</si>
  <si>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</si>
  <si>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</si>
  <si>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</si>
  <si>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</si>
  <si>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</si>
  <si>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</si>
  <si>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</si>
  <si>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</si>
  <si>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</si>
  <si>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</si>
  <si>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</si>
  <si>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</si>
  <si>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</si>
  <si>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</si>
  <si>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</si>
  <si>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</si>
  <si>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</si>
  <si>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</si>
  <si>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</si>
  <si>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</si>
  <si>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</si>
  <si>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</si>
  <si>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</si>
  <si>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</si>
  <si>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</si>
  <si>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</si>
  <si>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</si>
  <si>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</si>
  <si>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</si>
  <si>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</si>
  <si>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</si>
  <si>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</si>
  <si>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</si>
  <si>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</si>
  <si>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</si>
  <si>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</si>
  <si>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</si>
  <si>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</si>
  <si>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</si>
  <si>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</si>
  <si>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</si>
  <si>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</si>
  <si>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</si>
  <si>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</si>
  <si>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</si>
  <si>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</si>
  <si>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</si>
  <si>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</si>
  <si>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</si>
  <si>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</si>
  <si>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</si>
  <si>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</si>
  <si>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</si>
  <si>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</si>
  <si>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</si>
  <si>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</si>
  <si>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</si>
  <si>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</si>
  <si>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</si>
  <si>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</si>
  <si>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</si>
  <si>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</si>
  <si>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</si>
  <si>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</si>
  <si>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</si>
  <si>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</si>
  <si>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</si>
  <si>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</si>
  <si>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</si>
  <si>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</si>
  <si>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</si>
  <si>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</si>
  <si>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</si>
  <si>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</si>
  <si>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</si>
  <si>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</si>
  <si>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</si>
  <si>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</si>
  <si>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</si>
  <si>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</si>
  <si>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</si>
  <si>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</si>
  <si>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</si>
  <si>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</si>
  <si>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</si>
  <si>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</si>
  <si>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</si>
  <si>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</si>
  <si>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</si>
  <si>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</si>
  <si>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</si>
  <si>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</si>
  <si>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</si>
  <si>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</si>
  <si>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</si>
  <si>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</si>
  <si>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</si>
  <si>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</si>
  <si>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</si>
  <si>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</si>
  <si>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</si>
  <si>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</si>
  <si>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</si>
  <si>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</si>
  <si>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</si>
  <si>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</si>
  <si>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</si>
  <si>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</si>
  <si>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</si>
  <si>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</si>
  <si>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</si>
  <si>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</si>
  <si>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</si>
  <si>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</si>
  <si>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</si>
  <si>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</si>
  <si>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</si>
  <si>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</si>
  <si>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</si>
  <si>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</si>
  <si>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</si>
  <si>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</si>
  <si>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</si>
  <si>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</si>
  <si>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</si>
  <si>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</si>
  <si>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</si>
  <si>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</si>
  <si>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</si>
  <si>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</si>
  <si>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</si>
  <si>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</si>
  <si>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</si>
  <si>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</si>
  <si>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</si>
  <si>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</si>
  <si>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</si>
  <si>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</si>
  <si>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</si>
  <si>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</si>
  <si>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</si>
  <si>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</si>
  <si>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</si>
  <si>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</si>
  <si>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</si>
  <si>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</si>
  <si>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</si>
  <si>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</si>
  <si>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</si>
  <si>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</si>
  <si>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</si>
  <si>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</si>
  <si>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</si>
  <si>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</si>
  <si>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</si>
  <si>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</si>
  <si>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</si>
  <si>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</si>
  <si>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</si>
  <si>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</si>
  <si>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</si>
  <si>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</si>
  <si>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</si>
  <si>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</si>
  <si>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</si>
  <si>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</si>
  <si>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</si>
  <si>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</si>
  <si>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</si>
  <si>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</si>
  <si>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</si>
  <si>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</si>
  <si>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</si>
  <si>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</si>
  <si>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</si>
  <si>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</si>
  <si>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</si>
  <si>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</si>
  <si>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</si>
  <si>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</si>
  <si>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</si>
  <si>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</si>
  <si>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</si>
  <si>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</si>
  <si>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</si>
  <si>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</si>
  <si>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</si>
  <si>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</si>
  <si>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</si>
  <si>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</si>
  <si>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</si>
  <si>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</si>
  <si>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</si>
  <si>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</si>
  <si>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</si>
  <si>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</si>
  <si>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</si>
  <si>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</si>
  <si>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</si>
  <si>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</si>
  <si>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</si>
  <si>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</si>
  <si>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</si>
  <si>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</si>
  <si>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</si>
  <si>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</si>
  <si>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</si>
  <si>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</si>
  <si>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</si>
  <si>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</si>
  <si>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</si>
  <si>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</si>
  <si>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</si>
  <si>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</si>
  <si>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</si>
  <si>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</si>
  <si>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</si>
  <si>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</si>
  <si>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</si>
  <si>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</si>
  <si>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</si>
  <si>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</si>
  <si>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</si>
  <si>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</si>
  <si>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</si>
  <si>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</si>
  <si>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</si>
  <si>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</si>
  <si>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</si>
  <si>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</si>
  <si>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</si>
  <si>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</si>
  <si>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</si>
  <si>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</si>
  <si>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</si>
  <si>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</si>
  <si>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</si>
  <si>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</si>
  <si>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</si>
  <si>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</si>
  <si>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</si>
  <si>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</si>
  <si>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</si>
  <si>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</si>
  <si>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</si>
  <si>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</si>
  <si>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</si>
  <si>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</si>
  <si>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</si>
  <si>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</si>
  <si>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</si>
  <si>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</si>
  <si>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</si>
  <si>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</si>
  <si>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</si>
  <si>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</si>
  <si>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</si>
  <si>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</si>
  <si>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</si>
  <si>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</si>
  <si>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</si>
  <si>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</si>
  <si>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</si>
  <si>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</si>
  <si>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</si>
  <si>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</si>
  <si>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</si>
  <si>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</si>
  <si>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</si>
  <si>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</si>
  <si>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</si>
  <si>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</si>
  <si>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</si>
  <si>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</si>
  <si>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</si>
  <si>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</si>
  <si>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</si>
  <si>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</si>
  <si>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</si>
  <si>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</si>
  <si>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</si>
  <si>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</si>
  <si>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</si>
  <si>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</si>
  <si>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</si>
  <si>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</si>
  <si>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</si>
  <si>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</si>
  <si>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</si>
  <si>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</si>
  <si>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</si>
  <si>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</si>
  <si>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</si>
  <si>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</si>
  <si>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</si>
  <si>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</si>
  <si>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</si>
  <si>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</si>
  <si>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</si>
  <si>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</si>
  <si>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</si>
  <si>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</si>
  <si>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</si>
  <si>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</si>
  <si>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</si>
  <si>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</si>
  <si>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</si>
  <si>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</si>
  <si>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</si>
  <si>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</si>
  <si>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</si>
  <si>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</si>
  <si>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</si>
  <si>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</si>
  <si>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</si>
  <si>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</si>
  <si>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</si>
  <si>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</si>
  <si>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</si>
  <si>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</si>
  <si>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</si>
  <si>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</si>
  <si>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</si>
  <si>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</si>
  <si>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</si>
  <si>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</si>
  <si>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</si>
  <si>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</si>
  <si>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</si>
  <si>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</si>
  <si>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</si>
  <si>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</si>
  <si>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</si>
  <si>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</si>
  <si>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</si>
  <si>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</si>
  <si>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</si>
  <si>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</si>
  <si>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</si>
  <si>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</si>
  <si>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</si>
  <si>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</si>
  <si>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</si>
  <si>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</si>
  <si>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</si>
  <si>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</si>
  <si>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</si>
  <si>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</si>
  <si>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</si>
  <si>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</si>
  <si>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</si>
  <si>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</si>
  <si>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</si>
  <si>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</si>
  <si>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</si>
  <si>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</si>
  <si>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</si>
  <si>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</si>
  <si>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</si>
  <si>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</si>
  <si>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</si>
  <si>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</si>
  <si>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</si>
  <si>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</si>
  <si>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</si>
  <si>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</si>
  <si>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</si>
  <si>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</si>
  <si>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</si>
  <si>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</si>
  <si>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</si>
  <si>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</si>
  <si>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</si>
  <si>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</si>
  <si>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</si>
  <si>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</si>
  <si>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</si>
  <si>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</si>
  <si>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</si>
  <si>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</si>
  <si>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</si>
  <si>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</si>
  <si>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</si>
  <si>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</si>
  <si>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</si>
  <si>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</si>
  <si>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</si>
  <si>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</si>
  <si>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</si>
  <si>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</si>
  <si>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</si>
  <si>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</si>
  <si>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</si>
  <si>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</si>
  <si>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</si>
  <si>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</si>
  <si>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</si>
  <si>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</si>
  <si>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</si>
  <si>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</si>
  <si>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</si>
  <si>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</si>
  <si>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</si>
  <si>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</si>
  <si>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</si>
  <si>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</si>
  <si>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</si>
  <si>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</si>
  <si>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</si>
  <si>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</si>
  <si>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</si>
  <si>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</si>
  <si>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</si>
  <si>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</si>
  <si>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</si>
  <si>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</si>
  <si>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</si>
  <si>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</si>
  <si>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</si>
  <si>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</si>
  <si>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</si>
  <si>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</si>
  <si>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</si>
  <si>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</si>
  <si>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</si>
  <si>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</si>
  <si>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</si>
  <si>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</si>
  <si>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</si>
  <si>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</si>
  <si>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</si>
  <si>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</si>
  <si>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</si>
  <si>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</si>
  <si>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</si>
  <si>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</si>
  <si>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</si>
  <si>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</si>
  <si>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</si>
  <si>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</si>
  <si>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</si>
  <si>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</si>
  <si>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</si>
  <si>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</si>
  <si>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</si>
  <si>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</si>
  <si>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</si>
  <si>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</si>
  <si>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</si>
  <si>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</si>
  <si>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</si>
  <si>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</si>
  <si>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</si>
  <si>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</si>
  <si>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</si>
  <si>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</si>
  <si>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</si>
  <si>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</si>
  <si>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</si>
  <si>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</si>
  <si>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</si>
  <si>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</si>
  <si>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</si>
  <si>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</si>
  <si>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</si>
  <si>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</si>
  <si>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</si>
  <si>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</si>
  <si>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</si>
  <si>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</si>
  <si>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</si>
  <si>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</si>
  <si>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</si>
  <si>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</si>
  <si>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</si>
  <si>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</si>
  <si>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</si>
  <si>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</si>
  <si>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</si>
  <si>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</si>
  <si>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</si>
  <si>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</si>
  <si>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</si>
  <si>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</si>
  <si>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</si>
  <si>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</si>
  <si>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</si>
  <si>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</si>
  <si>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</si>
  <si>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</si>
  <si>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</si>
  <si>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</si>
  <si>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</si>
  <si>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</si>
  <si>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</si>
  <si>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</si>
  <si>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</si>
  <si>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</si>
  <si>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</si>
  <si>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</si>
  <si>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</si>
  <si>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</si>
  <si>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</si>
  <si>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</si>
  <si>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</si>
  <si>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</si>
  <si>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</si>
  <si>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</si>
  <si>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</si>
  <si>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</si>
  <si>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</si>
  <si>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</si>
  <si>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</si>
  <si>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</si>
  <si>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</si>
  <si>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</si>
  <si>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</si>
  <si>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</si>
  <si>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</si>
  <si>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</si>
  <si>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</si>
  <si>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</si>
  <si>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</si>
  <si>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</si>
  <si>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</si>
  <si>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</si>
  <si>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</si>
  <si>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</si>
  <si>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</si>
  <si>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</si>
  <si>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</si>
  <si>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</si>
  <si>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</si>
  <si>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</si>
  <si>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</si>
  <si>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</si>
  <si>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</si>
  <si>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</si>
  <si>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</si>
  <si>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</si>
  <si>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</si>
  <si>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</si>
  <si>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</si>
  <si>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</si>
  <si>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</si>
  <si>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</si>
  <si>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</si>
  <si>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</si>
  <si>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</si>
  <si>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</si>
  <si>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</si>
  <si>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</si>
  <si>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</si>
  <si>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</si>
  <si>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</si>
  <si>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</si>
  <si>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</si>
  <si>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</si>
  <si>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</si>
  <si>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</si>
  <si>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</si>
  <si>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</si>
  <si>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</si>
  <si>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</si>
  <si>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</si>
  <si>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</si>
  <si>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</si>
  <si>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</si>
  <si>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</si>
  <si>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</si>
  <si>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</si>
  <si>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</si>
  <si>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</si>
  <si>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</si>
  <si>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</si>
  <si>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</si>
  <si>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</si>
  <si>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</si>
  <si>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</si>
  <si>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</si>
  <si>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</si>
  <si>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</si>
  <si>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</si>
  <si>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</si>
  <si>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</si>
  <si>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</si>
  <si>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</si>
  <si>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</si>
  <si>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</si>
  <si>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</si>
  <si>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</si>
  <si>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</si>
  <si>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</si>
  <si>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</si>
  <si>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</si>
  <si>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</si>
  <si>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</si>
  <si>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</si>
  <si>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</si>
  <si>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</si>
  <si>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</si>
  <si>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</si>
  <si>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</si>
  <si>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</si>
  <si>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</si>
  <si>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</si>
  <si>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</si>
  <si>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</si>
  <si>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</si>
  <si>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</si>
  <si>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</si>
  <si>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</si>
  <si>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</si>
  <si>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</si>
  <si>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</si>
  <si>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</si>
  <si>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</si>
  <si>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</si>
  <si>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</si>
  <si>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</si>
  <si>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</si>
  <si>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</si>
  <si>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</si>
  <si>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</si>
  <si>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</si>
  <si>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</si>
  <si>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</si>
  <si>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</si>
  <si>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</si>
  <si>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</si>
  <si>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</si>
  <si>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</si>
  <si>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</si>
  <si>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</si>
  <si>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</si>
  <si>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</si>
  <si>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</si>
  <si>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</si>
  <si>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</si>
  <si>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</si>
  <si>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</si>
  <si>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</si>
  <si>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</si>
  <si>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</si>
  <si>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</si>
  <si>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</si>
  <si>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</si>
  <si>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</si>
  <si>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</si>
  <si>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</si>
  <si>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</si>
  <si>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</si>
  <si>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</si>
  <si>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</si>
  <si>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</si>
  <si>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</si>
  <si>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</si>
  <si>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</si>
  <si>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</si>
  <si>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</si>
  <si>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</si>
  <si>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</si>
  <si>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</si>
  <si>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</si>
  <si>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</si>
  <si>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</si>
  <si>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</si>
  <si>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</si>
  <si>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</si>
  <si>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</si>
  <si>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</si>
  <si>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</si>
  <si>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</si>
  <si>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</si>
  <si>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</si>
  <si>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</si>
  <si>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</si>
  <si>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</si>
  <si>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</si>
  <si>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</si>
  <si>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</si>
  <si>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</si>
  <si>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</si>
  <si>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</si>
  <si>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</si>
  <si>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</si>
  <si>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</si>
  <si>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</si>
  <si>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</si>
  <si>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</si>
  <si>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</si>
  <si>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</si>
  <si>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</si>
  <si>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</si>
  <si>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</si>
  <si>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</si>
  <si>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</si>
  <si>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</si>
  <si>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</si>
  <si>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</si>
  <si>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</si>
  <si>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</si>
  <si>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</si>
  <si>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</si>
  <si>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</si>
  <si>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</si>
  <si>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</si>
  <si>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</si>
  <si>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</si>
  <si>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</si>
  <si>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</si>
  <si>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</si>
  <si>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</si>
  <si>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</si>
  <si>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</si>
  <si>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</si>
  <si>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</si>
  <si>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</si>
  <si>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</si>
  <si>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</si>
  <si>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</si>
  <si>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</si>
  <si>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</si>
  <si>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</si>
  <si>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</si>
  <si>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</si>
  <si>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</si>
  <si>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</si>
  <si>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</si>
  <si>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</si>
  <si>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</si>
  <si>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</si>
  <si>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</si>
  <si>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</si>
  <si>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</si>
  <si>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</si>
  <si>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</si>
  <si>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</si>
  <si>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</si>
  <si>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</si>
  <si>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</si>
  <si>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</si>
  <si>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</si>
  <si>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</si>
  <si>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</si>
  <si>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</si>
  <si>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</si>
  <si>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</si>
  <si>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</si>
  <si>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</si>
  <si>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</si>
  <si>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</si>
  <si>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</si>
  <si>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</si>
  <si>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</si>
  <si>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</si>
  <si>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</si>
  <si>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</si>
  <si>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</si>
  <si>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</si>
  <si>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</si>
  <si>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</si>
  <si>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</si>
  <si>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</si>
  <si>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</si>
  <si>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</si>
  <si>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</si>
  <si>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</si>
  <si>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</si>
  <si>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</si>
  <si>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</si>
  <si>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</si>
  <si>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</si>
  <si>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</si>
  <si>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</si>
  <si>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</si>
  <si>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</si>
  <si>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</si>
  <si>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</si>
  <si>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</si>
  <si>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</si>
  <si>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</si>
  <si>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</si>
  <si>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</si>
  <si>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</si>
  <si>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</si>
  <si>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</si>
  <si>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</si>
  <si>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</si>
  <si>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</si>
  <si>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</si>
  <si>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</si>
  <si>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</si>
  <si>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</si>
  <si>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</si>
  <si>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</si>
  <si>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</si>
  <si>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</si>
  <si>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</si>
  <si>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</si>
  <si>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</si>
  <si>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</si>
  <si>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</si>
  <si>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</si>
  <si>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</si>
  <si>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</si>
  <si>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</si>
  <si>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</si>
  <si>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</si>
  <si>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</si>
  <si>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</si>
  <si>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</si>
  <si>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</si>
  <si>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</si>
  <si>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</si>
  <si>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</si>
  <si>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</si>
  <si>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</si>
  <si>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</si>
  <si>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</si>
  <si>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</si>
  <si>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</si>
  <si>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</si>
  <si>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</si>
  <si>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</si>
  <si>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</si>
  <si>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</si>
  <si>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</si>
  <si>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</si>
  <si>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</si>
  <si>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</si>
  <si>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</si>
  <si>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</si>
  <si>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</si>
  <si>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</si>
  <si>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</si>
  <si>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</si>
  <si>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</si>
  <si>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</si>
  <si>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</si>
  <si>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</si>
  <si>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</si>
  <si>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</si>
  <si>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</si>
  <si>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</si>
  <si>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</si>
  <si>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</si>
  <si>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</si>
  <si>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</si>
  <si>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</si>
  <si>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</si>
  <si>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</si>
  <si>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</si>
  <si>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</si>
  <si>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</si>
  <si>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</si>
  <si>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</si>
  <si>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</si>
  <si>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</si>
  <si>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</si>
  <si>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</si>
  <si>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</si>
  <si>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</si>
  <si>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</si>
  <si>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</si>
  <si>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</si>
  <si>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</si>
  <si>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</si>
  <si>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</si>
  <si>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</si>
  <si>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</si>
  <si>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</si>
  <si>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</si>
  <si>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</si>
  <si>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</si>
  <si>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</si>
  <si>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</si>
  <si>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</si>
  <si>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</si>
  <si>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</si>
  <si>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</si>
  <si>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</si>
  <si>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</si>
  <si>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</si>
  <si>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</si>
  <si>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</si>
  <si>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</si>
  <si>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</si>
  <si>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</si>
  <si>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</si>
  <si>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</si>
  <si>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</si>
  <si>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</si>
  <si>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</si>
  <si>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</si>
  <si>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</si>
  <si>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</si>
  <si>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</si>
  <si>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</si>
  <si>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</si>
  <si>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</si>
  <si>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</si>
  <si>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</si>
  <si>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</si>
  <si>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</si>
  <si>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</si>
  <si>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</si>
  <si>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</si>
  <si>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</si>
  <si>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</si>
  <si>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</si>
  <si>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</si>
  <si>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</si>
  <si>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</si>
  <si>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</si>
  <si>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</si>
  <si>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</si>
  <si>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</si>
  <si>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</si>
  <si>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</si>
  <si>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</si>
  <si>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</si>
  <si>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</si>
  <si>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</si>
  <si>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</si>
  <si>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</si>
  <si>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</si>
  <si>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</si>
  <si>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</si>
  <si>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</si>
  <si>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</si>
  <si>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</si>
  <si>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</si>
  <si>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</si>
  <si>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</si>
  <si>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</si>
  <si>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</si>
  <si>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</si>
  <si>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</si>
  <si>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</si>
  <si>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</si>
  <si>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</si>
  <si>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</si>
  <si>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</si>
  <si>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</si>
  <si>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</si>
  <si>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</si>
  <si>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</si>
  <si>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</si>
  <si>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</si>
  <si>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</si>
  <si>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</si>
  <si>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</si>
  <si>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</si>
  <si>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</si>
  <si>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</si>
  <si>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</si>
  <si>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</si>
  <si>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</si>
  <si>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</si>
  <si>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</si>
  <si>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</si>
  <si>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</si>
  <si>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</si>
  <si>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</si>
  <si>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</si>
  <si>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</si>
  <si>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</si>
  <si>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</si>
  <si>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</si>
  <si>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</si>
  <si>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</si>
  <si>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</si>
  <si>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</si>
  <si>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</si>
  <si>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</si>
  <si>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</si>
  <si>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</si>
  <si>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</si>
  <si>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</si>
  <si>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</si>
  <si>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</si>
  <si>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</si>
  <si>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</si>
  <si>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</si>
  <si>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</si>
  <si>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</si>
  <si>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</si>
  <si>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</si>
  <si>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</si>
  <si>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</si>
  <si>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</si>
  <si>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</si>
  <si>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</si>
  <si>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</si>
  <si>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</si>
  <si>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</si>
  <si>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</si>
  <si>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</si>
  <si>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</si>
  <si>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</si>
  <si>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</si>
  <si>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</si>
  <si>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</si>
  <si>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</si>
  <si>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</si>
  <si>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</si>
  <si>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</si>
  <si>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</si>
  <si>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</si>
  <si>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</si>
  <si>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</si>
  <si>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</si>
  <si>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</si>
  <si>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</si>
  <si>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</si>
  <si>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</si>
  <si>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</si>
  <si>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</si>
  <si>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</si>
  <si>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</si>
  <si>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</si>
  <si>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</si>
  <si>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</si>
  <si>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</si>
  <si>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</si>
  <si>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</si>
  <si>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</si>
  <si>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</si>
  <si>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</si>
  <si>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</si>
  <si>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</si>
  <si>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</si>
  <si>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</si>
  <si>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</si>
  <si>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</si>
  <si>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</si>
  <si>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</si>
  <si>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</si>
  <si>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</si>
  <si>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</si>
  <si>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</si>
  <si>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</si>
  <si>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</si>
  <si>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</si>
  <si>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</si>
  <si>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</si>
  <si>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</si>
  <si>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</si>
  <si>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</si>
  <si>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</si>
  <si>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</si>
  <si>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</si>
  <si>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</si>
  <si>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</si>
  <si>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</si>
  <si>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</si>
  <si>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</si>
  <si>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</si>
  <si>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</si>
  <si>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</si>
  <si>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</si>
  <si>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</si>
  <si>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</si>
  <si>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</si>
  <si>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</si>
  <si>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</si>
  <si>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</si>
  <si>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</si>
  <si>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</si>
  <si>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</si>
  <si>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</si>
  <si>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</si>
  <si>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</si>
  <si>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</si>
  <si>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</si>
  <si>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</si>
  <si>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</si>
  <si>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</si>
  <si>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</si>
  <si>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</si>
  <si>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</si>
  <si>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</si>
  <si>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</si>
  <si>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</si>
  <si>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</si>
  <si>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</si>
  <si>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</si>
  <si>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</si>
  <si>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</si>
  <si>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</si>
  <si>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</si>
  <si>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</si>
  <si>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</si>
  <si>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</si>
  <si>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</si>
  <si>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</si>
  <si>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</si>
  <si>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</si>
  <si>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</si>
  <si>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</si>
  <si>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</si>
  <si>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</si>
  <si>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</si>
  <si>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</si>
  <si>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</si>
  <si>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</si>
  <si>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</si>
  <si>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</si>
  <si>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</si>
  <si>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</si>
  <si>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</si>
  <si>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</si>
  <si>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</si>
  <si>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</si>
  <si>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</si>
  <si>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</si>
  <si>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</si>
  <si>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</si>
  <si>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</si>
  <si>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</si>
  <si>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</si>
  <si>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</si>
  <si>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</si>
  <si>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</si>
  <si>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</si>
  <si>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</si>
  <si>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</si>
  <si>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</si>
  <si>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</si>
  <si>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</si>
  <si>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</si>
  <si>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</si>
  <si>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</si>
  <si>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</si>
  <si>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</si>
  <si>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</si>
  <si>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</si>
  <si>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</si>
  <si>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</si>
  <si>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</si>
  <si>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</si>
  <si>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</si>
  <si>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</si>
  <si>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</si>
  <si>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</si>
  <si>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</si>
  <si>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</si>
  <si>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</si>
  <si>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</si>
  <si>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</si>
  <si>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</si>
  <si>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</si>
  <si>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</si>
  <si>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</si>
  <si>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</si>
  <si>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</si>
  <si>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</si>
  <si>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</si>
  <si>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</si>
  <si>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</si>
  <si>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</si>
  <si>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</si>
  <si>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</si>
  <si>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</si>
  <si>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</si>
  <si>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</si>
  <si>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</si>
  <si>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</si>
  <si>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</si>
  <si>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</si>
  <si>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</si>
  <si>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</si>
  <si>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</si>
  <si>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</si>
  <si>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</si>
  <si>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</si>
  <si>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</si>
  <si>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</si>
  <si>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</si>
  <si>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</si>
  <si>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</si>
  <si>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</si>
  <si>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</si>
  <si>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</si>
  <si>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</si>
  <si>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</si>
  <si>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</si>
  <si>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</si>
  <si>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</si>
  <si>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</si>
  <si>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</si>
  <si>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</si>
  <si>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</si>
  <si>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</si>
  <si>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</si>
  <si>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</si>
  <si>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</si>
  <si>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</si>
  <si>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</si>
  <si>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</si>
  <si>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</si>
  <si>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</si>
  <si>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</si>
  <si>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</si>
  <si>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</si>
  <si>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</si>
  <si>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</si>
  <si>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</si>
  <si>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</si>
  <si>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</si>
  <si>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</si>
  <si>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</si>
  <si>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</si>
  <si>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</si>
  <si>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</si>
  <si>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</si>
  <si>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</si>
  <si>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</si>
  <si>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</si>
  <si>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</si>
  <si>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</si>
  <si>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</si>
  <si>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</si>
  <si>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</si>
  <si>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</si>
  <si>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</si>
  <si>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</si>
  <si>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</si>
  <si>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</si>
  <si>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</si>
  <si>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</si>
  <si>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</si>
  <si>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</si>
  <si>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</si>
  <si>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</si>
  <si>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</si>
  <si>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</si>
  <si>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</si>
  <si>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</si>
  <si>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</si>
  <si>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</si>
  <si>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</si>
  <si>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</si>
  <si>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</si>
  <si>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</si>
  <si>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</si>
  <si>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</si>
  <si>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</si>
  <si>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</si>
  <si>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</si>
  <si>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</si>
  <si>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</si>
  <si>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</si>
  <si>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</si>
  <si>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</si>
  <si>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</si>
  <si>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</si>
  <si>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</si>
  <si>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</si>
  <si>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</si>
  <si>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</si>
  <si>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</si>
  <si>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</si>
  <si>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</si>
  <si>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</si>
  <si>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</si>
  <si>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</si>
  <si>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</si>
  <si>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</si>
  <si>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</si>
  <si>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</si>
  <si>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</si>
  <si>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</si>
  <si>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</si>
  <si>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</si>
  <si>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</si>
  <si>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</si>
  <si>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</si>
  <si>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</si>
  <si>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</si>
  <si>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</si>
  <si>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</si>
  <si>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</si>
  <si>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</si>
  <si>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</si>
  <si>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</si>
  <si>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</si>
  <si>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</si>
  <si>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</si>
  <si>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</si>
  <si>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</si>
  <si>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</si>
  <si>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</si>
  <si>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</si>
  <si>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</si>
  <si>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</si>
  <si>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</si>
  <si>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</si>
  <si>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</si>
  <si>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</si>
  <si>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</si>
  <si>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</si>
  <si>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</si>
  <si>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</si>
  <si>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</si>
  <si>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</si>
  <si>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</si>
  <si>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</si>
  <si>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</si>
  <si>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</si>
  <si>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</si>
  <si>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</si>
  <si>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</si>
  <si>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</si>
  <si>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</si>
  <si>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</si>
  <si>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</si>
  <si>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</si>
  <si>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</si>
  <si>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</si>
  <si>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</si>
  <si>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</si>
  <si>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</si>
  <si>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</si>
  <si>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</si>
  <si>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</si>
  <si>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</si>
  <si>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</si>
  <si>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</si>
  <si>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</si>
  <si>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</si>
  <si>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</si>
  <si>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</si>
  <si>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</si>
  <si>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</si>
  <si>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</si>
  <si>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</si>
  <si>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</si>
  <si>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</si>
  <si>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</si>
  <si>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</si>
  <si>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</si>
  <si>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</si>
  <si>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</si>
  <si>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</si>
  <si>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</si>
  <si>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</si>
  <si>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</si>
  <si>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</si>
  <si>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</si>
  <si>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</si>
  <si>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</si>
  <si>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</si>
  <si>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</si>
  <si>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</si>
  <si>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</si>
  <si>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</si>
  <si>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</si>
  <si>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</si>
  <si>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</si>
  <si>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</si>
  <si>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</si>
  <si>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</si>
  <si>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</si>
  <si>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</si>
  <si>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</si>
  <si>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</si>
  <si>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</si>
  <si>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</si>
  <si>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</si>
  <si>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</si>
  <si>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</si>
  <si>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</si>
  <si>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</si>
  <si>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</si>
  <si>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</si>
  <si>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</si>
  <si>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</si>
  <si>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</si>
  <si>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</si>
  <si>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</si>
  <si>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</si>
  <si>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</si>
  <si>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</si>
  <si>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</si>
  <si>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</si>
  <si>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</si>
  <si>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</si>
  <si>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</si>
  <si>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</si>
  <si>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</si>
  <si>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</si>
  <si>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</si>
  <si>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</si>
  <si>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</si>
  <si>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</si>
  <si>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</si>
  <si>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</si>
  <si>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</si>
  <si>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</si>
  <si>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</si>
  <si>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</si>
  <si>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</si>
  <si>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</si>
  <si>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</si>
  <si>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</si>
  <si>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</si>
  <si>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</si>
  <si>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</si>
  <si>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</si>
  <si>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</si>
  <si>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</si>
  <si>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</si>
  <si>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</si>
  <si>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</si>
  <si>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</si>
  <si>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</si>
  <si>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</si>
  <si>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</si>
  <si>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</si>
  <si>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</si>
  <si>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</si>
  <si>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</si>
  <si>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</si>
  <si>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</si>
  <si>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</si>
  <si>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</si>
  <si>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</si>
  <si>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</si>
  <si>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</si>
  <si>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</si>
  <si>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</si>
  <si>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</si>
  <si>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</si>
  <si>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</si>
  <si>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</si>
  <si>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</si>
  <si>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</si>
  <si>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</si>
  <si>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</si>
  <si>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</si>
  <si>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</si>
  <si>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</si>
  <si>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</si>
  <si>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</si>
  <si>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</si>
  <si>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</si>
  <si>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</si>
  <si>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</si>
  <si>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</si>
  <si>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</si>
  <si>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</si>
  <si>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</si>
  <si>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</si>
  <si>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</si>
  <si>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</si>
  <si>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</si>
  <si>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</si>
  <si>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</si>
  <si>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</si>
  <si>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</si>
  <si>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</si>
  <si>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</si>
  <si>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</si>
  <si>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</si>
  <si>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</si>
  <si>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</si>
  <si>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</si>
  <si>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</si>
  <si>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</si>
  <si>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</si>
  <si>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</si>
  <si>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</si>
  <si>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</si>
  <si>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</si>
  <si>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</si>
  <si>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</si>
  <si>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</si>
  <si>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</si>
  <si>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</si>
  <si>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</si>
  <si>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</si>
  <si>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</si>
  <si>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</si>
  <si>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</si>
  <si>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</si>
  <si>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</si>
  <si>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</si>
  <si>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</si>
  <si>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</si>
  <si>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</si>
  <si>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</si>
  <si>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</si>
  <si>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</si>
  <si>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</si>
  <si>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</si>
  <si>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</si>
  <si>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</si>
  <si>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</si>
  <si>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</si>
  <si>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</si>
  <si>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</si>
  <si>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</si>
  <si>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</si>
  <si>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</si>
  <si>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</si>
  <si>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</si>
  <si>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</si>
  <si>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</si>
  <si>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</si>
  <si>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</si>
  <si>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</si>
  <si>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</si>
  <si>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</si>
  <si>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</si>
  <si>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</si>
  <si>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</si>
  <si>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</si>
  <si>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</si>
  <si>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</si>
  <si>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</si>
  <si>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</si>
  <si>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</si>
  <si>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</si>
  <si>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</si>
  <si>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</si>
  <si>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</si>
  <si>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</si>
  <si>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</si>
  <si>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</si>
  <si>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</si>
  <si>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</si>
  <si>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</si>
  <si>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</si>
  <si>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</si>
  <si>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</si>
  <si>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</si>
  <si>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</si>
  <si>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</si>
  <si>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</si>
  <si>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</si>
  <si>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</si>
  <si>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</si>
  <si>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</si>
  <si>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</si>
  <si>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</si>
  <si>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</si>
  <si>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</si>
  <si>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</si>
  <si>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</si>
  <si>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</si>
  <si>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</si>
  <si>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</si>
  <si>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</si>
  <si>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</si>
  <si>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</si>
  <si>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</si>
  <si>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</si>
  <si>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</si>
  <si>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</si>
  <si>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</si>
  <si>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</si>
  <si>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</si>
  <si>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</si>
  <si>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</si>
  <si>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</si>
  <si>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</si>
  <si>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</si>
  <si>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</si>
  <si>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</si>
  <si>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</si>
  <si>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</si>
  <si>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</si>
  <si>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</si>
  <si>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</si>
  <si>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</si>
  <si>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</si>
  <si>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</si>
  <si>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</si>
  <si>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</si>
  <si>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</si>
  <si>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</si>
  <si>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</si>
  <si>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</si>
  <si>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</si>
  <si>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</si>
  <si>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</si>
  <si>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</si>
  <si>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</si>
  <si>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</si>
  <si>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</si>
  <si>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</si>
  <si>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</si>
  <si>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</si>
  <si>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</si>
  <si>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</si>
  <si>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</si>
  <si>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</si>
  <si>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</si>
  <si>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</si>
  <si>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</si>
  <si>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</si>
  <si>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</si>
  <si>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</si>
  <si>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</si>
  <si>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</si>
  <si>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</si>
  <si>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</si>
  <si>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</si>
  <si>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</si>
  <si>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</si>
  <si>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</si>
  <si>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</si>
  <si>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</si>
  <si>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</si>
  <si>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</si>
  <si>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</si>
  <si>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</si>
  <si>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</si>
  <si>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</si>
  <si>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</si>
  <si>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</si>
  <si>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</si>
  <si>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</si>
  <si>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</si>
  <si>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</si>
  <si>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</si>
  <si>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</si>
  <si>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</si>
  <si>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</si>
  <si>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</si>
  <si>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</si>
  <si>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</si>
  <si>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</si>
  <si>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</si>
  <si>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</si>
  <si>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</si>
  <si>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</si>
  <si>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</si>
  <si>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</si>
  <si>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</si>
  <si>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</si>
  <si>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</si>
  <si>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</si>
  <si>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</si>
  <si>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</si>
  <si>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</si>
  <si>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</si>
  <si>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</si>
  <si>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</si>
  <si>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</si>
  <si>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</si>
  <si>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</si>
  <si>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</si>
  <si>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</si>
  <si>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</si>
  <si>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</si>
  <si>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</si>
  <si>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</si>
  <si>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</si>
  <si>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</si>
  <si>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</si>
  <si>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</si>
  <si>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</si>
  <si>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</si>
  <si>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</si>
  <si>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</si>
  <si>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</si>
  <si>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</si>
  <si>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</si>
  <si>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</si>
  <si>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</si>
  <si>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</si>
  <si>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</si>
  <si>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</si>
  <si>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</si>
  <si>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</si>
  <si>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</si>
  <si>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</si>
  <si>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</si>
  <si>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</si>
  <si>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</si>
  <si>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</si>
  <si>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</si>
  <si>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</si>
  <si>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</si>
  <si>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</si>
  <si>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</si>
  <si>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</si>
  <si>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</si>
  <si>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</si>
  <si>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</si>
  <si>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</si>
  <si>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</si>
  <si>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</si>
  <si>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</si>
  <si>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</si>
  <si>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</si>
  <si>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</si>
  <si>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</si>
  <si>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</si>
  <si>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</si>
  <si>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</si>
  <si>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</si>
  <si>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</si>
  <si>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</si>
  <si>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</si>
  <si>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</si>
  <si>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</si>
  <si>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</si>
  <si>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</si>
  <si>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</si>
  <si>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</si>
  <si>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</si>
  <si>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</si>
  <si>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</si>
  <si>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</si>
  <si>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</si>
  <si>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</si>
  <si>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</si>
  <si>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</si>
  <si>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</si>
  <si>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</si>
  <si>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</si>
  <si>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</si>
  <si>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</si>
  <si>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</si>
  <si>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</si>
  <si>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</si>
  <si>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</si>
  <si>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</si>
  <si>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</si>
  <si>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</si>
  <si>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</si>
  <si>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</si>
  <si>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</si>
  <si>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</si>
  <si>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</si>
  <si>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</si>
  <si>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</si>
  <si>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</si>
  <si>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</si>
  <si>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</si>
  <si>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</si>
  <si>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</si>
  <si>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</si>
  <si>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</si>
  <si>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</si>
  <si>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</si>
  <si>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</si>
  <si>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</si>
  <si>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</si>
  <si>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</si>
  <si>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</si>
  <si>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</si>
  <si>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</si>
  <si>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</si>
  <si>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</si>
  <si>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</si>
  <si>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</si>
  <si>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</si>
  <si>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</si>
  <si>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</si>
  <si>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</si>
  <si>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</si>
  <si>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</si>
  <si>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</si>
  <si>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</si>
  <si>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</si>
  <si>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</si>
  <si>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</si>
  <si>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</si>
  <si>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</si>
  <si>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</si>
  <si>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</si>
  <si>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</si>
  <si>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</si>
  <si>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</si>
  <si>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</si>
  <si>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</si>
  <si>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</si>
  <si>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</si>
  <si>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</si>
  <si>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</si>
  <si>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</si>
  <si>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</si>
  <si>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</si>
  <si>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</si>
  <si>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</si>
  <si>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</si>
  <si>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</si>
  <si>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</si>
  <si>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</si>
  <si>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</si>
  <si>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</si>
  <si>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</si>
  <si>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</si>
  <si>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</si>
  <si>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</si>
  <si>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</si>
  <si>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</si>
  <si>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</si>
  <si>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</si>
  <si>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</si>
  <si>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</si>
  <si>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</si>
  <si>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</si>
  <si>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</si>
  <si>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</si>
  <si>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</si>
  <si>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</si>
  <si>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</si>
  <si>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</si>
  <si>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</si>
  <si>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</si>
  <si>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</si>
  <si>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</si>
  <si>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</si>
  <si>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</si>
  <si>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</si>
  <si>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</si>
  <si>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</si>
  <si>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</si>
  <si>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</si>
  <si>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</si>
  <si>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</si>
  <si>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</si>
  <si>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</si>
  <si>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</si>
  <si>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</si>
  <si>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</si>
  <si>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</si>
  <si>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</si>
  <si>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</si>
  <si>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</si>
  <si>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</si>
  <si>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</si>
  <si>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</si>
  <si>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</si>
  <si>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</si>
  <si>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</si>
  <si>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</si>
  <si>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</si>
  <si>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</si>
  <si>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</si>
  <si>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</si>
  <si>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</si>
  <si>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</si>
  <si>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</si>
  <si>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</si>
  <si>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</si>
  <si>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</si>
  <si>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</si>
  <si>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</si>
  <si>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</si>
  <si>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</si>
  <si>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</si>
  <si>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</si>
  <si>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</si>
  <si>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</si>
  <si>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</si>
  <si>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</si>
  <si>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</si>
  <si>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</si>
  <si>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</si>
  <si>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</si>
  <si>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</si>
  <si>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</si>
  <si>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</si>
  <si>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</si>
  <si>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</si>
  <si>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</si>
  <si>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</si>
  <si>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</si>
  <si>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</si>
  <si>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</si>
  <si>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</si>
  <si>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</si>
  <si>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</si>
  <si>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</si>
  <si>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</si>
  <si>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</si>
  <si>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</si>
  <si>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</si>
  <si>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</si>
  <si>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</si>
  <si>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</si>
  <si>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</si>
  <si>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</si>
  <si>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</si>
  <si>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</si>
  <si>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</si>
  <si>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</si>
  <si>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</si>
  <si>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</si>
  <si>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</si>
  <si>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</si>
  <si>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</si>
  <si>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</si>
  <si>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</si>
  <si>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</si>
  <si>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</si>
  <si>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</si>
  <si>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</si>
  <si>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</si>
  <si>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</si>
  <si>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</si>
  <si>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</si>
  <si>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</si>
  <si>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</si>
  <si>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</si>
  <si>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</si>
  <si>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</si>
  <si>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</si>
  <si>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</si>
  <si>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</si>
  <si>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</si>
  <si>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</si>
  <si>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</si>
  <si>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</si>
  <si>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</si>
  <si>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</si>
  <si>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</si>
  <si>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</si>
  <si>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</si>
  <si>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</si>
  <si>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</si>
  <si>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</si>
  <si>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</si>
  <si>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</si>
  <si>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</si>
  <si>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</si>
  <si>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</si>
  <si>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</si>
  <si>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</si>
  <si>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</si>
  <si>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</si>
  <si>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</si>
  <si>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</si>
  <si>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</si>
  <si>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</si>
  <si>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</si>
  <si>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</si>
  <si>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</si>
  <si>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</si>
  <si>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</si>
  <si>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</si>
  <si>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</si>
  <si>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</si>
  <si>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</si>
  <si>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</si>
  <si>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</si>
  <si>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</si>
  <si>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</si>
  <si>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</si>
  <si>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</si>
  <si>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</si>
  <si>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</si>
  <si>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</si>
  <si>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</si>
  <si>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</si>
  <si>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</si>
  <si>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</si>
  <si>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</si>
  <si>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</si>
  <si>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</si>
  <si>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</si>
  <si>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</si>
  <si>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</si>
  <si>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</si>
  <si>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</si>
  <si>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</si>
  <si>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</si>
  <si>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</si>
  <si>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</si>
  <si>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</si>
  <si>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</si>
  <si>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</si>
  <si>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</si>
  <si>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</si>
  <si>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</si>
  <si>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</si>
  <si>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</si>
  <si>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</si>
  <si>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</si>
  <si>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</si>
  <si>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</si>
  <si>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</si>
  <si>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</si>
  <si>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</si>
  <si>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</si>
  <si>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</si>
  <si>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</si>
  <si>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</si>
  <si>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</si>
  <si>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</si>
  <si>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</si>
  <si>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</si>
  <si>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</si>
  <si>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</si>
  <si>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</si>
  <si>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</si>
  <si>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</si>
  <si>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</si>
  <si>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</si>
  <si>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</si>
  <si>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</si>
  <si>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</si>
  <si>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</si>
  <si>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</si>
  <si>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</si>
  <si>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</si>
  <si>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</si>
  <si>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</si>
  <si>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</si>
  <si>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</si>
  <si>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</si>
  <si>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</si>
  <si>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</si>
  <si>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</si>
  <si>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</si>
  <si>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</si>
  <si>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</si>
  <si>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</si>
  <si>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</si>
  <si>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</si>
  <si>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</si>
  <si>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</si>
  <si>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</si>
  <si>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</si>
  <si>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</si>
  <si>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</si>
  <si>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</si>
  <si>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</si>
  <si>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</si>
  <si>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</si>
  <si>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</si>
  <si>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</si>
  <si>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</si>
  <si>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</si>
  <si>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</si>
  <si>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</si>
  <si>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</si>
  <si>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</si>
  <si>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</si>
  <si>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</si>
  <si>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</si>
  <si>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</si>
  <si>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</si>
  <si>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</si>
  <si>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</si>
  <si>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</si>
  <si>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</si>
  <si>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</si>
  <si>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</si>
  <si>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</si>
  <si>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</si>
  <si>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</si>
  <si>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</si>
  <si>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</si>
  <si>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</si>
  <si>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</si>
  <si>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</si>
  <si>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</si>
  <si>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</si>
  <si>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</si>
  <si>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</si>
  <si>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</si>
  <si>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</si>
  <si>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</si>
  <si>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</si>
  <si>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</si>
  <si>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</si>
  <si>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</si>
  <si>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</si>
  <si>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</si>
  <si>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</si>
  <si>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</si>
  <si>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</si>
  <si>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</si>
  <si>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</si>
  <si>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</si>
  <si>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</si>
  <si>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</si>
  <si>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</si>
  <si>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</si>
  <si>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</si>
  <si>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</si>
  <si>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</si>
  <si>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</si>
  <si>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</si>
  <si>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</si>
  <si>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</si>
  <si>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</si>
  <si>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</si>
  <si>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</si>
  <si>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</si>
  <si>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</si>
  <si>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</si>
  <si>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</si>
  <si>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</si>
  <si>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</si>
  <si>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</si>
  <si>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</si>
  <si>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</si>
  <si>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</si>
  <si>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</si>
  <si>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</si>
  <si>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</si>
  <si>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</si>
  <si>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</si>
  <si>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</si>
  <si>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</si>
  <si>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</si>
  <si>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</si>
  <si>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</si>
  <si>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</si>
  <si>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</si>
  <si>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</si>
  <si>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</si>
  <si>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</si>
  <si>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</si>
  <si>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</si>
  <si>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</si>
  <si>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</si>
  <si>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</si>
  <si>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</si>
  <si>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</si>
  <si>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</si>
  <si>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</si>
  <si>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</si>
  <si>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</si>
  <si>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</si>
  <si>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</si>
  <si>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</si>
  <si>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</si>
  <si>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</si>
  <si>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</si>
  <si>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</si>
  <si>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</si>
  <si>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</si>
  <si>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</si>
  <si>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</si>
  <si>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</si>
  <si>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</si>
  <si>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</si>
  <si>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</si>
  <si>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</si>
  <si>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</si>
  <si>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</si>
  <si>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</si>
  <si>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</si>
  <si>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</si>
  <si>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</si>
  <si>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</si>
  <si>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</si>
  <si>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</si>
  <si>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</si>
  <si>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</si>
  <si>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</si>
  <si>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</si>
  <si>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</si>
  <si>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</si>
  <si>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</si>
  <si>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</si>
  <si>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</si>
  <si>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</si>
  <si>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</si>
  <si>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</si>
  <si>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</si>
  <si>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</si>
  <si>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</si>
  <si>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</si>
  <si>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</si>
  <si>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</si>
  <si>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</si>
  <si>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</si>
  <si>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</si>
  <si>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</si>
  <si>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</si>
  <si>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</si>
  <si>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</si>
  <si>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</si>
  <si>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</si>
  <si>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</si>
  <si>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</si>
  <si>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</si>
  <si>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</si>
  <si>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</si>
  <si>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</si>
  <si>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</si>
  <si>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</si>
  <si>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</si>
  <si>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</si>
  <si>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</si>
  <si>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</si>
  <si>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</si>
  <si>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</si>
  <si>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</si>
  <si>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</si>
  <si>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</si>
  <si>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</si>
  <si>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</si>
  <si>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</si>
  <si>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</si>
  <si>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</si>
  <si>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</si>
  <si>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</si>
  <si>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</si>
  <si>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</si>
  <si>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</si>
  <si>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</si>
  <si>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</si>
  <si>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</si>
  <si>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</si>
  <si>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</si>
  <si>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</si>
  <si>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</si>
  <si>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</si>
  <si>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</si>
  <si>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</si>
  <si>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</si>
  <si>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</si>
  <si>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</si>
  <si>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</si>
  <si>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</si>
  <si>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</si>
  <si>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</si>
  <si>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</si>
  <si>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</si>
  <si>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</si>
  <si>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</si>
  <si>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</si>
  <si>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</si>
  <si>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</si>
  <si>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</si>
  <si>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</si>
  <si>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</si>
  <si>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</si>
  <si>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</si>
  <si>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</si>
  <si>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</si>
  <si>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</si>
  <si>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</si>
  <si>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</si>
  <si>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</si>
  <si>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</si>
  <si>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</si>
  <si>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</si>
  <si>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</si>
  <si>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</si>
  <si>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</si>
  <si>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</si>
  <si>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</si>
  <si>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</si>
  <si>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</si>
  <si>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</si>
  <si>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</si>
  <si>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</si>
  <si>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</si>
  <si>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</si>
  <si>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</si>
  <si>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</si>
  <si>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</si>
  <si>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</si>
  <si>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</si>
  <si>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</si>
  <si>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</si>
  <si>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</si>
  <si>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</si>
  <si>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</si>
  <si>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</si>
  <si>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</si>
  <si>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</si>
  <si>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</si>
  <si>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</si>
  <si>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</si>
  <si>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</si>
  <si>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</si>
  <si>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</si>
  <si>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</si>
  <si>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</si>
  <si>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</si>
  <si>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</si>
  <si>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</si>
  <si>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</si>
  <si>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</si>
  <si>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</si>
  <si>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</si>
  <si>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</si>
  <si>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</si>
  <si>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</si>
  <si>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</si>
  <si>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</si>
  <si>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</si>
  <si>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</si>
  <si>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</si>
  <si>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</si>
  <si>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</si>
  <si>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</si>
  <si>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</si>
  <si>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</si>
  <si>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</si>
  <si>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</si>
  <si>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</si>
  <si>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</si>
  <si>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</si>
  <si>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</si>
  <si>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</si>
  <si>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</si>
  <si>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</si>
  <si>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</si>
  <si>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</si>
  <si>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</si>
  <si>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</si>
  <si>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</si>
  <si>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</si>
  <si>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</si>
  <si>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</si>
  <si>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</si>
  <si>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</si>
  <si>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</si>
  <si>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</si>
  <si>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</si>
  <si>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</si>
  <si>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</si>
  <si>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</si>
  <si>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</si>
  <si>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</si>
  <si>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</si>
  <si>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</si>
  <si>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</si>
  <si>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</si>
  <si>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</si>
  <si>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</si>
  <si>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</si>
  <si>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</si>
  <si>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</si>
  <si>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</si>
  <si>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</si>
  <si>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</si>
  <si>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</si>
  <si>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</si>
  <si>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</si>
  <si>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</si>
  <si>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</si>
  <si>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</si>
  <si>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</si>
  <si>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</si>
  <si>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</si>
  <si>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</si>
  <si>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</si>
  <si>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</si>
  <si>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</si>
  <si>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</si>
  <si>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</si>
  <si>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</si>
  <si>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</si>
  <si>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</si>
  <si>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</si>
  <si>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</si>
  <si>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</si>
  <si>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</si>
  <si>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</si>
  <si>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</si>
  <si>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</si>
  <si>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</si>
  <si>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</si>
  <si>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</si>
  <si>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</si>
  <si>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</si>
  <si>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</si>
  <si>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</si>
  <si>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</si>
  <si>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</si>
  <si>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</si>
  <si>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</si>
  <si>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</si>
  <si>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</si>
  <si>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</si>
  <si>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</si>
  <si>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</si>
  <si>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</si>
  <si>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</si>
  <si>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</si>
  <si>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</si>
  <si>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</si>
  <si>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</si>
  <si>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</si>
  <si>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</si>
  <si>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</si>
  <si>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</si>
  <si>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</si>
  <si>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</si>
  <si>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</si>
  <si>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</si>
  <si>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</si>
  <si>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</si>
  <si>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</si>
  <si>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</si>
  <si>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</si>
  <si>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</si>
  <si>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</si>
  <si>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</si>
  <si>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</si>
  <si>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</si>
  <si>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</si>
  <si>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</si>
  <si>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</si>
  <si>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</si>
  <si>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</si>
  <si>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</si>
  <si>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</si>
  <si>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</si>
  <si>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</si>
  <si>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</si>
  <si>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</si>
  <si>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</si>
  <si>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</si>
  <si>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</si>
  <si>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</si>
  <si>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</si>
  <si>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</si>
  <si>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</si>
  <si>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</si>
  <si>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</si>
  <si>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</si>
  <si>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</si>
  <si>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</si>
  <si>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</si>
  <si>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</si>
  <si>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</si>
  <si>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</si>
  <si>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</si>
  <si>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</si>
  <si>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</si>
  <si>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</si>
  <si>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</si>
  <si>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</si>
  <si>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</si>
  <si>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</si>
  <si>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</si>
  <si>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</si>
  <si>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</si>
  <si>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</si>
  <si>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</si>
  <si>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</si>
  <si>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</si>
  <si>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</si>
  <si>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</si>
  <si>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</si>
  <si>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</si>
  <si>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</si>
  <si>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</si>
  <si>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</si>
  <si>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</si>
  <si>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</si>
  <si>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</si>
  <si>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</si>
  <si>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</si>
  <si>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</si>
  <si>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</si>
  <si>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</si>
  <si>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</si>
  <si>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</si>
  <si>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</si>
  <si>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</si>
  <si>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</si>
  <si>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</si>
  <si>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</si>
  <si>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</si>
  <si>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</si>
  <si>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</si>
  <si>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</si>
  <si>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</si>
  <si>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</si>
  <si>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</si>
  <si>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</si>
  <si>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</si>
  <si>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</si>
  <si>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</si>
  <si>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</si>
  <si>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</si>
  <si>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</si>
  <si>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</si>
  <si>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</si>
  <si>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</si>
  <si>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</si>
  <si>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</si>
  <si>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</si>
  <si>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</si>
  <si>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</si>
  <si>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</si>
  <si>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</si>
  <si>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</si>
  <si>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</si>
  <si>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</si>
  <si>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</si>
  <si>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</si>
  <si>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</si>
  <si>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</si>
  <si>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</si>
  <si>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</si>
  <si>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</si>
  <si>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</si>
  <si>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</si>
  <si>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</si>
  <si>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</si>
  <si>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</si>
  <si>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</si>
  <si>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</si>
  <si>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</si>
  <si>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</si>
  <si>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</si>
  <si>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</si>
  <si>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</si>
  <si>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</si>
  <si>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</si>
  <si>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</si>
  <si>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</si>
  <si>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</si>
  <si>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</si>
  <si>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</si>
  <si>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</si>
  <si>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</si>
  <si>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</si>
  <si>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</si>
  <si>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</si>
  <si>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</si>
  <si>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</si>
  <si>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</si>
  <si>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</si>
  <si>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</si>
  <si>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</si>
  <si>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</si>
  <si>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</si>
  <si>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</si>
  <si>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</si>
  <si>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</si>
  <si>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</si>
  <si>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</si>
  <si>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</si>
  <si>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</si>
  <si>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</si>
  <si>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</si>
  <si>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</si>
  <si>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</si>
  <si>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</si>
  <si>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</si>
  <si>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</si>
  <si>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</si>
  <si>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</si>
  <si>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</si>
  <si>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</si>
  <si>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</si>
  <si>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</si>
  <si>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</si>
  <si>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</si>
  <si>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</si>
  <si>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</si>
  <si>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</si>
  <si>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</si>
  <si>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</si>
  <si>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</si>
  <si>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</si>
  <si>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</si>
  <si>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</si>
  <si>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</si>
  <si>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</si>
  <si>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</si>
  <si>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</si>
  <si>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</si>
  <si>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</si>
  <si>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</si>
  <si>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</si>
  <si>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</si>
  <si>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</si>
  <si>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</si>
  <si>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</si>
  <si>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</si>
  <si>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</si>
  <si>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</si>
  <si>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</si>
  <si>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</si>
  <si>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</si>
  <si>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</si>
  <si>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</si>
  <si>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</si>
  <si>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</si>
  <si>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</si>
  <si>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</si>
  <si>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</si>
  <si>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</si>
  <si>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</si>
  <si>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</si>
  <si>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</si>
  <si>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</si>
  <si>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</si>
  <si>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</si>
  <si>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</si>
  <si>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</si>
  <si>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</si>
  <si>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</si>
  <si>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</si>
  <si>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</si>
  <si>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</si>
  <si>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</si>
  <si>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</si>
  <si>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</si>
  <si>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</si>
  <si>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</si>
  <si>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</si>
  <si>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</si>
  <si>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</si>
  <si>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</si>
  <si>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</si>
  <si>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</si>
  <si>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</si>
  <si>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</si>
  <si>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</si>
  <si>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</si>
  <si>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</si>
  <si>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</si>
  <si>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</si>
  <si>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</si>
  <si>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</si>
  <si>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</si>
  <si>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</si>
  <si>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</si>
  <si>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</si>
  <si>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</si>
  <si>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</si>
  <si>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</si>
  <si>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</si>
  <si>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</si>
  <si>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</si>
  <si>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</si>
  <si>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</si>
  <si>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</si>
  <si>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</si>
  <si>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</si>
  <si>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</si>
  <si>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</si>
  <si>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</si>
  <si>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</si>
  <si>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</si>
  <si>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</si>
  <si>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</si>
  <si>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</si>
  <si>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</si>
  <si>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</si>
  <si>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</si>
  <si>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</si>
  <si>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</si>
  <si>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</si>
  <si>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</si>
  <si>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</si>
  <si>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</si>
  <si>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</si>
  <si>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</si>
  <si>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</si>
  <si>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</si>
  <si>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</si>
  <si>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</si>
  <si>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</si>
  <si>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</si>
  <si>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</si>
  <si>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</si>
  <si>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</si>
  <si>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</si>
  <si>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</si>
  <si>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</si>
  <si>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</si>
  <si>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</si>
  <si>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</si>
  <si>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</si>
  <si>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</si>
  <si>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</si>
  <si>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</si>
  <si>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</si>
  <si>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</si>
  <si>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</si>
  <si>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</si>
  <si>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</si>
  <si>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</si>
  <si>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</si>
  <si>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</si>
  <si>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</si>
  <si>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</si>
  <si>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</si>
  <si>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</si>
  <si>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</si>
  <si>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</si>
  <si>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</si>
  <si>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</si>
  <si>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</si>
  <si>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</si>
  <si>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</si>
  <si>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</si>
  <si>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</si>
  <si>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</si>
  <si>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</si>
  <si>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</si>
  <si>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</si>
  <si>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</si>
  <si>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</si>
  <si>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</si>
  <si>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</si>
  <si>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</si>
  <si>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</si>
  <si>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</si>
  <si>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</si>
  <si>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</si>
  <si>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</si>
  <si>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</si>
  <si>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</si>
  <si>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</si>
  <si>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</si>
  <si>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</si>
  <si>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</si>
  <si>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</si>
  <si>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</si>
  <si>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</si>
  <si>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</si>
  <si>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</si>
  <si>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</si>
  <si>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</si>
  <si>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</si>
  <si>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</si>
  <si>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</si>
  <si>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</si>
  <si>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</si>
  <si>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</si>
  <si>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</si>
  <si>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</si>
  <si>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</si>
  <si>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</si>
  <si>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</si>
  <si>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</si>
  <si>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</si>
  <si>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</si>
  <si>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</si>
  <si>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</si>
  <si>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</si>
  <si>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</si>
  <si>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</si>
  <si>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</si>
  <si>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</si>
  <si>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</si>
  <si>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</si>
  <si>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</si>
  <si>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</si>
  <si>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</si>
  <si>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</si>
  <si>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</si>
  <si>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</si>
  <si>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</si>
  <si>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</si>
  <si>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</si>
  <si>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</si>
  <si>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</si>
  <si>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</si>
  <si>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</si>
  <si>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</si>
  <si>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</si>
  <si>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</si>
  <si>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</si>
  <si>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</si>
  <si>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</si>
  <si>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</si>
  <si>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</si>
  <si>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</si>
  <si>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</si>
  <si>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</si>
  <si>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</si>
  <si>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</si>
  <si>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</si>
  <si>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</si>
  <si>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</si>
  <si>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</si>
  <si>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</si>
  <si>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</si>
  <si>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</si>
  <si>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</si>
  <si>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</si>
  <si>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</si>
  <si>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</si>
  <si>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</si>
  <si>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</si>
  <si>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</si>
  <si>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</si>
  <si>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</si>
  <si>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</si>
  <si>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</si>
  <si>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</si>
  <si>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</si>
  <si>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</si>
  <si>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</si>
  <si>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</si>
  <si>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</si>
  <si>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</si>
  <si>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</si>
  <si>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</si>
  <si>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</si>
  <si>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</si>
  <si>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</si>
  <si>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</si>
  <si>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</si>
  <si>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</si>
  <si>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</si>
  <si>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</si>
  <si>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</si>
  <si>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</si>
  <si>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</si>
  <si>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</si>
  <si>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</si>
  <si>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</si>
  <si>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</si>
  <si>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</si>
  <si>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</si>
  <si>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</si>
  <si>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</si>
  <si>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</si>
  <si>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</si>
  <si>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</si>
  <si>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</si>
  <si>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</si>
  <si>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</si>
  <si>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</si>
  <si>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</si>
  <si>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</si>
  <si>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</si>
  <si>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</si>
  <si>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</si>
  <si>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</si>
  <si>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</si>
  <si>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</si>
  <si>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</si>
  <si>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</si>
  <si>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</si>
  <si>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</si>
  <si>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</si>
  <si>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</si>
  <si>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</si>
  <si>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</si>
  <si>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</si>
  <si>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</si>
  <si>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</si>
  <si>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</si>
  <si>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</si>
  <si>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</si>
  <si>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</si>
  <si>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</si>
  <si>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</si>
  <si>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</si>
  <si>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</si>
  <si>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</si>
  <si>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</si>
  <si>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</si>
  <si>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</si>
  <si>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</si>
  <si>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</si>
  <si>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</si>
  <si>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</si>
  <si>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</si>
  <si>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</si>
  <si>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</si>
  <si>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</si>
  <si>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</si>
  <si>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</si>
  <si>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</si>
  <si>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</si>
  <si>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</si>
  <si>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</si>
  <si>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</si>
  <si>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</si>
  <si>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</si>
  <si>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</si>
  <si>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</si>
  <si>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</si>
  <si>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</si>
  <si>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</si>
  <si>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</si>
  <si>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</si>
  <si>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</si>
  <si>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</si>
  <si>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</si>
  <si>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</si>
  <si>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</si>
  <si>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</si>
  <si>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</si>
  <si>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</si>
  <si>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</si>
  <si>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</si>
  <si>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</si>
  <si>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</si>
  <si>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</si>
  <si>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</si>
  <si>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</si>
  <si>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</si>
  <si>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</si>
  <si>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</si>
  <si>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</si>
  <si>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</si>
  <si>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</si>
  <si>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</si>
  <si>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</si>
  <si>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</si>
  <si>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</si>
  <si>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</si>
  <si>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</si>
  <si>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</si>
  <si>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</si>
  <si>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</si>
  <si>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</si>
  <si>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</si>
  <si>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</si>
  <si>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</si>
  <si>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</si>
  <si>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</si>
  <si>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</si>
  <si>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</si>
  <si>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</si>
  <si>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</si>
  <si>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</si>
  <si>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</si>
  <si>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</si>
  <si>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</si>
  <si>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</si>
  <si>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</si>
  <si>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</si>
  <si>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</si>
  <si>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</si>
  <si>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</si>
  <si>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</si>
  <si>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</si>
  <si>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</si>
  <si>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</si>
  <si>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</si>
  <si>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</si>
  <si>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</si>
  <si>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</si>
  <si>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</si>
  <si>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</si>
  <si>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</si>
  <si>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</si>
  <si>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</si>
  <si>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</si>
  <si>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</si>
  <si>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</si>
  <si>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</si>
  <si>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</si>
  <si>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</si>
  <si>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</si>
  <si>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</si>
  <si>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</si>
  <si>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</si>
  <si>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</si>
  <si>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</si>
  <si>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</si>
  <si>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</si>
  <si>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</si>
  <si>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</si>
  <si>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</si>
  <si>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</si>
  <si>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</si>
  <si>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</si>
  <si>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</si>
  <si>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</si>
  <si>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</si>
  <si>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</si>
  <si>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</si>
  <si>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</si>
  <si>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</si>
  <si>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</si>
  <si>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</si>
  <si>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</si>
  <si>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</si>
  <si>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</si>
  <si>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</si>
  <si>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</si>
  <si>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</si>
  <si>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</si>
  <si>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</si>
  <si>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</si>
  <si>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</si>
  <si>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</si>
  <si>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</si>
  <si>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</si>
  <si>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</si>
  <si>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</si>
  <si>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</si>
  <si>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</si>
  <si>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</si>
  <si>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</si>
  <si>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</si>
  <si>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</si>
  <si>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</si>
  <si>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</si>
  <si>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</si>
  <si>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</si>
  <si>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</si>
  <si>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</si>
  <si>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</si>
  <si>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</si>
  <si>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</si>
  <si>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</si>
  <si>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</si>
  <si>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</si>
  <si>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</si>
  <si>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</si>
  <si>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</si>
  <si>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</si>
  <si>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</si>
  <si>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</si>
  <si>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</si>
  <si>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</si>
  <si>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</si>
  <si>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</si>
  <si>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</si>
  <si>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</si>
  <si>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</si>
  <si>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</si>
  <si>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</si>
  <si>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</si>
  <si>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</si>
  <si>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</si>
  <si>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</si>
  <si>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</si>
  <si>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</si>
  <si>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</si>
  <si>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</si>
  <si>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</si>
  <si>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</si>
  <si>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</si>
  <si>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</si>
  <si>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</si>
  <si>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</si>
  <si>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</si>
  <si>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</si>
  <si>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</si>
  <si>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</si>
  <si>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</si>
  <si>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</si>
  <si>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</si>
  <si>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</si>
  <si>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</si>
  <si>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</si>
  <si>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</si>
  <si>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</si>
  <si>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</si>
  <si>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</si>
  <si>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</si>
  <si>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</si>
  <si>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</si>
  <si>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</si>
  <si>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</si>
  <si>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</si>
  <si>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</si>
  <si>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</si>
  <si>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</si>
  <si>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</si>
  <si>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</si>
  <si>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</si>
  <si>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</si>
  <si>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</si>
  <si>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</si>
  <si>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</si>
  <si>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</si>
  <si>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</si>
  <si>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</si>
  <si>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</si>
  <si>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</si>
  <si>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</si>
  <si>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</si>
  <si>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</si>
  <si>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</si>
  <si>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</si>
  <si>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</si>
  <si>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</si>
  <si>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</si>
  <si>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</si>
  <si>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</si>
  <si>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</si>
  <si>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</si>
  <si>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</si>
  <si>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</si>
  <si>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</si>
  <si>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</si>
  <si>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</si>
  <si>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</si>
  <si>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</si>
  <si>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</si>
  <si>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</si>
  <si>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</si>
  <si>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</si>
  <si>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</si>
  <si>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</si>
  <si>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</si>
  <si>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</si>
  <si>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</si>
  <si>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</si>
  <si>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</si>
  <si>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</si>
  <si>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</si>
  <si>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</si>
  <si>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</si>
  <si>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</si>
  <si>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</si>
  <si>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</si>
  <si>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</si>
  <si>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</si>
  <si>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</si>
  <si>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</si>
  <si>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</si>
  <si>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</si>
  <si>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</si>
  <si>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</si>
  <si>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</si>
  <si>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</si>
  <si>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</si>
  <si>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</si>
  <si>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</si>
  <si>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</si>
  <si>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</si>
  <si>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</si>
  <si>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</si>
  <si>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</si>
  <si>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</si>
  <si>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</si>
  <si>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</si>
  <si>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</si>
  <si>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</si>
  <si>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</si>
  <si>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</si>
  <si>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</si>
  <si>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</si>
  <si>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</si>
  <si>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</si>
  <si>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</si>
  <si>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</si>
  <si>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</si>
  <si>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</si>
  <si>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</si>
  <si>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</si>
  <si>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</si>
  <si>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</si>
  <si>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</si>
  <si>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</si>
  <si>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</si>
  <si>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</si>
  <si>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</si>
  <si>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</si>
  <si>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</si>
  <si>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</si>
  <si>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</si>
  <si>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</si>
  <si>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</si>
  <si>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</si>
  <si>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</si>
  <si>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</si>
  <si>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</si>
  <si>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</si>
  <si>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</si>
  <si>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</si>
  <si>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</si>
  <si>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</si>
  <si>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</si>
  <si>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</si>
  <si>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</si>
  <si>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</si>
  <si>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</si>
  <si>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</si>
  <si>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</si>
  <si>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</si>
  <si>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</si>
  <si>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</si>
  <si>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</si>
  <si>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</si>
  <si>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</si>
  <si>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</si>
  <si>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</si>
  <si>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</si>
  <si>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</si>
  <si>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</si>
  <si>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</si>
  <si>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</si>
  <si>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</si>
  <si>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</si>
  <si>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</si>
  <si>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</si>
  <si>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</si>
  <si>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</si>
  <si>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</si>
  <si>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</si>
  <si>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</si>
  <si>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</si>
  <si>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</si>
  <si>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</si>
  <si>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</si>
  <si>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</si>
  <si>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</si>
  <si>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</si>
  <si>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</si>
  <si>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</si>
  <si>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</si>
  <si>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</si>
  <si>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</si>
  <si>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</si>
  <si>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</si>
  <si>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</si>
  <si>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</si>
  <si>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</si>
  <si>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</si>
  <si>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</si>
  <si>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</si>
  <si>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</si>
  <si>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</si>
  <si>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</si>
  <si>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</si>
  <si>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</si>
  <si>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</si>
  <si>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</si>
  <si>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</si>
  <si>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</si>
  <si>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</si>
  <si>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</si>
  <si>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</si>
  <si>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</si>
  <si>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</si>
  <si>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</si>
  <si>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</si>
  <si>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</si>
  <si>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</si>
  <si>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</si>
  <si>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</si>
  <si>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</si>
  <si>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</si>
  <si>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</si>
  <si>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</si>
  <si>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</si>
  <si>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</si>
  <si>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</si>
  <si>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</si>
  <si>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</si>
  <si>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</si>
  <si>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</si>
  <si>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</si>
  <si>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</si>
  <si>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</si>
  <si>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</si>
  <si>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</si>
  <si>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</si>
  <si>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</si>
  <si>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</si>
  <si>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</si>
  <si>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</si>
  <si>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</si>
  <si>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</si>
  <si>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</si>
  <si>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</si>
  <si>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</si>
  <si>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</si>
  <si>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</si>
  <si>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</si>
  <si>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</si>
  <si>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</si>
  <si>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</si>
  <si>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</si>
  <si>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</si>
  <si>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</si>
  <si>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</si>
  <si>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</si>
  <si>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</si>
  <si>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</si>
  <si>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</si>
  <si>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</si>
  <si>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</si>
  <si>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</si>
  <si>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</si>
  <si>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</si>
  <si>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</si>
  <si>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</si>
  <si>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</si>
  <si>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</si>
  <si>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</si>
  <si>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</si>
  <si>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</si>
  <si>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</si>
  <si>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</si>
  <si>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</si>
  <si>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</si>
  <si>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</si>
  <si>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</si>
  <si>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</si>
  <si>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</si>
  <si>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</si>
  <si>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</si>
  <si>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</si>
  <si>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</si>
  <si>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</si>
  <si>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</si>
  <si>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</si>
  <si>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</si>
  <si>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</si>
  <si>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</si>
  <si>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</si>
  <si>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</si>
  <si>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</si>
  <si>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</si>
  <si>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</si>
  <si>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</si>
  <si>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</si>
  <si>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</si>
  <si>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</si>
  <si>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</si>
  <si>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</si>
  <si>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</si>
  <si>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</si>
  <si>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</si>
  <si>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</si>
  <si>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</si>
  <si>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</si>
  <si>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</si>
  <si>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</si>
  <si>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</si>
  <si>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</si>
  <si>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</si>
  <si>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</si>
  <si>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</si>
  <si>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</si>
  <si>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</si>
  <si>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</si>
  <si>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</si>
  <si>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</si>
  <si>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</si>
  <si>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</si>
  <si>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</si>
  <si>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</si>
  <si>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</si>
  <si>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</si>
  <si>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</si>
  <si>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</si>
  <si>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</si>
  <si>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</si>
  <si>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</si>
  <si>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</si>
  <si>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</si>
  <si>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</si>
  <si>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</si>
  <si>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</si>
  <si>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</si>
  <si>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</si>
  <si>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</si>
  <si>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</si>
  <si>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</si>
  <si>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</si>
  <si>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</si>
  <si>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</si>
  <si>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</si>
  <si>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</si>
  <si>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</si>
  <si>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</si>
  <si>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</si>
  <si>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</si>
  <si>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</si>
  <si>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</si>
  <si>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</si>
  <si>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</si>
  <si>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</si>
  <si>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</si>
  <si>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</si>
  <si>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</si>
  <si>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</si>
  <si>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</si>
  <si>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</si>
  <si>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</si>
  <si>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</si>
  <si>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</si>
  <si>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</si>
  <si>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</si>
  <si>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</si>
  <si>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</si>
  <si>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</si>
  <si>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</si>
  <si>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</si>
  <si>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</si>
  <si>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</si>
  <si>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</si>
  <si>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</si>
  <si>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</si>
  <si>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</si>
  <si>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</si>
  <si>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</si>
  <si>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</si>
  <si>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</si>
  <si>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</si>
  <si>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</si>
  <si>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</si>
  <si>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</si>
  <si>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</si>
  <si>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</si>
  <si>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</si>
  <si>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</si>
  <si>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</si>
  <si>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</si>
  <si>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</si>
  <si>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</si>
  <si>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</si>
  <si>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</si>
  <si>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</si>
  <si>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</si>
  <si>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</si>
  <si>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</si>
  <si>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</si>
  <si>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</si>
  <si>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</si>
  <si>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</si>
  <si>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</si>
  <si>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</si>
  <si>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</si>
  <si>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</si>
  <si>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</si>
  <si>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</si>
  <si>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</si>
  <si>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</si>
  <si>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</si>
  <si>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</si>
  <si>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</si>
  <si>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</si>
  <si>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</si>
  <si>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</si>
  <si>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</si>
  <si>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</si>
  <si>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</si>
  <si>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</si>
  <si>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</si>
  <si>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</si>
  <si>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</si>
  <si>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</si>
  <si>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</si>
  <si>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</si>
  <si>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</si>
  <si>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</si>
  <si>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</si>
  <si>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</si>
  <si>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</si>
  <si>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</si>
  <si>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</si>
  <si>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</si>
  <si>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</si>
  <si>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</si>
  <si>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</si>
  <si>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</si>
  <si>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</si>
  <si>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</si>
  <si>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</si>
  <si>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</si>
  <si>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</si>
  <si>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</si>
  <si>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</si>
  <si>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</si>
  <si>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</si>
  <si>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</si>
  <si>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</si>
  <si>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</si>
  <si>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</si>
  <si>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</si>
  <si>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</si>
  <si>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</si>
  <si>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</si>
  <si>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</si>
  <si>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</si>
  <si>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</si>
  <si>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</si>
  <si>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</si>
  <si>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</si>
  <si>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</si>
  <si>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</si>
  <si>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</si>
  <si>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</si>
  <si>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</si>
  <si>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</si>
  <si>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</si>
  <si>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</si>
  <si>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</si>
  <si>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</si>
  <si>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</si>
  <si>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</si>
  <si>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</si>
  <si>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</si>
  <si>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</si>
  <si>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</si>
  <si>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</si>
  <si>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</si>
  <si>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</si>
  <si>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</si>
  <si>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</si>
  <si>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</si>
  <si>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</si>
  <si>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</si>
  <si>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</si>
  <si>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</si>
  <si>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</si>
  <si>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</si>
  <si>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</si>
  <si>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</si>
  <si>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</si>
  <si>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</si>
  <si>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</si>
  <si>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</si>
  <si>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</si>
  <si>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</si>
  <si>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</si>
  <si>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</si>
  <si>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</si>
  <si>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</si>
  <si>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</si>
  <si>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</si>
  <si>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</si>
  <si>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</si>
  <si>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</si>
  <si>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</si>
  <si>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</si>
  <si>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</si>
  <si>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</si>
  <si>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</si>
  <si>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</si>
  <si>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</si>
  <si>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</si>
  <si>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</si>
  <si>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</si>
  <si>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</si>
  <si>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</si>
  <si>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</si>
  <si>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</si>
  <si>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</si>
  <si>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</si>
  <si>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</si>
  <si>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</si>
  <si>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</si>
  <si>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</si>
  <si>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</si>
  <si>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</si>
  <si>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</si>
  <si>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</si>
  <si>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</si>
  <si>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</si>
  <si>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</si>
  <si>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</si>
  <si>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</si>
  <si>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</si>
  <si>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</si>
  <si>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</si>
  <si>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</si>
  <si>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</si>
  <si>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</si>
  <si>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</si>
  <si>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</si>
  <si>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</si>
  <si>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</si>
  <si>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</si>
  <si>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</si>
  <si>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</si>
  <si>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</si>
  <si>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</si>
  <si>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</si>
  <si>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</si>
  <si>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</si>
  <si>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</si>
  <si>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</si>
  <si>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</si>
  <si>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</si>
  <si>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</si>
  <si>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</si>
  <si>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</si>
  <si>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</si>
  <si>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</si>
  <si>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</si>
  <si>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</si>
  <si>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</si>
  <si>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</si>
  <si>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</si>
  <si>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</si>
  <si>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</si>
  <si>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</si>
  <si>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</si>
  <si>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</si>
  <si>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</si>
  <si>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</si>
  <si>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</si>
  <si>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</si>
  <si>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</si>
  <si>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</si>
  <si>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</si>
  <si>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</si>
  <si>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</si>
  <si>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</si>
  <si>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</si>
  <si>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</si>
  <si>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</si>
  <si>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</si>
  <si>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</si>
  <si>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</si>
  <si>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</si>
  <si>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</si>
  <si>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</si>
  <si>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</si>
  <si>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</si>
  <si>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</si>
  <si>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</si>
  <si>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</si>
  <si>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</si>
  <si>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</si>
  <si>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</si>
  <si>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</si>
  <si>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</si>
  <si>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</si>
  <si>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</si>
  <si>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</si>
  <si>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</si>
  <si>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</si>
  <si>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</si>
  <si>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</si>
  <si>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</si>
  <si>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</si>
  <si>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</si>
  <si>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</si>
  <si>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</si>
  <si>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</si>
  <si>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</si>
  <si>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</si>
  <si>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</si>
  <si>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</si>
  <si>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</si>
  <si>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</si>
  <si>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</si>
  <si>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</si>
  <si>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</si>
  <si>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</si>
  <si>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</si>
  <si>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</si>
  <si>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</si>
  <si>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</si>
  <si>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</si>
  <si>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</si>
  <si>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</si>
  <si>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</si>
  <si>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</si>
  <si>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</si>
  <si>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</si>
  <si>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</si>
  <si>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</si>
  <si>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</si>
  <si>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</si>
  <si>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</si>
  <si>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</si>
  <si>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</si>
  <si>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</si>
  <si>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</si>
  <si>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</si>
  <si>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</si>
  <si>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</si>
  <si>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</si>
  <si>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</si>
  <si>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</si>
  <si>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</si>
  <si>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</si>
  <si>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</si>
  <si>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</si>
  <si>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</si>
  <si>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</si>
  <si>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</si>
  <si>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</si>
  <si>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</si>
  <si>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</si>
  <si>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</si>
  <si>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</si>
  <si>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</si>
  <si>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</si>
  <si>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</si>
  <si>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</si>
  <si>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</si>
  <si>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</si>
  <si>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</si>
  <si>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</si>
  <si>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</si>
  <si>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</si>
  <si>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</si>
  <si>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</si>
  <si>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</si>
  <si>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</si>
  <si>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</si>
  <si>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</si>
  <si>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</si>
  <si>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</si>
  <si>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</si>
  <si>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</si>
  <si>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</si>
  <si>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</si>
  <si>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</si>
  <si>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</si>
  <si>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</si>
  <si>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</si>
  <si>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</si>
  <si>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</si>
  <si>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</si>
  <si>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</si>
  <si>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</si>
  <si>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</si>
  <si>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</si>
  <si>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</si>
  <si>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</si>
  <si>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</si>
  <si>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</si>
  <si>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</si>
  <si>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</si>
  <si>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</si>
  <si>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</si>
  <si>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</si>
  <si>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</si>
  <si>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</si>
  <si>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</si>
  <si>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</si>
  <si>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</si>
  <si>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</si>
  <si>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</si>
  <si>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</si>
  <si>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</si>
  <si>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</si>
  <si>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</si>
  <si>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</si>
  <si>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</si>
  <si>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</si>
  <si>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</si>
  <si>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</si>
  <si>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</si>
  <si>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</si>
  <si>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</si>
  <si>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</si>
  <si>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</si>
  <si>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</si>
  <si>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</si>
  <si>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</si>
  <si>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</si>
  <si>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</si>
  <si>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</si>
  <si>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</si>
  <si>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</si>
  <si>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</si>
  <si>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</si>
  <si>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</si>
  <si>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</si>
  <si>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</si>
  <si>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</si>
  <si>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</si>
  <si>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</si>
  <si>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</si>
  <si>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</si>
  <si>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</si>
  <si>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</si>
  <si>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</si>
  <si>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</si>
  <si>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</si>
  <si>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</si>
  <si>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</si>
  <si>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</si>
  <si>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</si>
  <si>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</si>
  <si>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</si>
  <si>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</si>
  <si>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</si>
  <si>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</si>
  <si>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</si>
  <si>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</si>
  <si>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</si>
  <si>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</si>
  <si>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</si>
  <si>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</si>
  <si>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</si>
  <si>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</si>
  <si>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</si>
  <si>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</si>
  <si>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</si>
  <si>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</si>
  <si>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</si>
  <si>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</si>
  <si>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</si>
  <si>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</si>
  <si>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</si>
  <si>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</si>
  <si>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</si>
  <si>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</si>
  <si>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</si>
  <si>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</si>
  <si>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</si>
  <si>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</si>
  <si>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</si>
  <si>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</si>
  <si>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</si>
  <si>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</si>
  <si>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</si>
  <si>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</si>
  <si>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</si>
  <si>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</si>
  <si>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</si>
  <si>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</si>
  <si>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</si>
  <si>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</si>
  <si>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</si>
  <si>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</si>
  <si>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</si>
  <si>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</si>
  <si>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</si>
  <si>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</si>
  <si>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</si>
  <si>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</si>
  <si>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</si>
  <si>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</si>
  <si>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</si>
  <si>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</si>
  <si>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</si>
  <si>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</si>
  <si>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</si>
  <si>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</si>
  <si>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</si>
  <si>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</si>
  <si>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</si>
  <si>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</si>
  <si>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</si>
  <si>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</si>
  <si>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</si>
  <si>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</si>
  <si>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</si>
  <si>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</si>
  <si>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</si>
  <si>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</si>
  <si>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</si>
  <si>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</si>
  <si>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</si>
  <si>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</si>
  <si>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</si>
  <si>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</si>
  <si>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</si>
  <si>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</si>
  <si>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</si>
  <si>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</si>
  <si>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</si>
  <si>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</si>
  <si>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</si>
  <si>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</si>
  <si>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</si>
  <si>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</si>
  <si>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</si>
  <si>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</si>
  <si>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</si>
  <si>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</si>
  <si>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</si>
  <si>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</si>
  <si>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</si>
  <si>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</si>
  <si>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</si>
  <si>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</si>
  <si>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</si>
  <si>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</si>
  <si>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</si>
  <si>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</si>
  <si>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</si>
  <si>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</si>
  <si>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</si>
  <si>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</si>
  <si>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</si>
  <si>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</si>
  <si>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</si>
  <si>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</si>
  <si>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</si>
  <si>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</si>
  <si>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</si>
  <si>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</si>
  <si>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</si>
  <si>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</si>
  <si>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</si>
  <si>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</si>
  <si>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</si>
  <si>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</si>
  <si>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</si>
  <si>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</si>
  <si>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</si>
  <si>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</si>
  <si>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</si>
  <si>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</si>
  <si>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</si>
  <si>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</si>
  <si>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</si>
  <si>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</si>
  <si>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</si>
  <si>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</si>
  <si>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</si>
  <si>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</si>
  <si>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</si>
  <si>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</si>
  <si>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</si>
  <si>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</si>
  <si>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</si>
  <si>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</si>
  <si>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</si>
  <si>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</si>
  <si>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</si>
  <si>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</si>
  <si>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</si>
  <si>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</si>
  <si>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</si>
  <si>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</si>
  <si>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</si>
  <si>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</si>
  <si>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</si>
  <si>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</si>
  <si>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</si>
  <si>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</si>
  <si>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</si>
  <si>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</si>
  <si>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</si>
  <si>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</si>
  <si>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</si>
  <si>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</si>
  <si>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</si>
  <si>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</si>
  <si>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</si>
  <si>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</si>
  <si>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</si>
  <si>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</si>
  <si>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</si>
  <si>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</si>
  <si>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</si>
  <si>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</si>
  <si>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</si>
  <si>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</si>
  <si>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</si>
  <si>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</si>
  <si>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</si>
  <si>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</si>
  <si>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</si>
  <si>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</si>
  <si>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</si>
  <si>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</si>
  <si>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</si>
  <si>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</si>
  <si>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</si>
  <si>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</si>
  <si>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</si>
  <si>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</si>
  <si>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</si>
  <si>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</si>
  <si>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</si>
  <si>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</si>
  <si>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</si>
  <si>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</si>
  <si>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</si>
  <si>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</si>
  <si>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</si>
  <si>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</si>
  <si>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</si>
  <si>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</si>
  <si>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</si>
  <si>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</si>
  <si>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</si>
  <si>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</si>
  <si>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</si>
  <si>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</si>
  <si>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</si>
  <si>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</si>
  <si>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</si>
  <si>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</si>
  <si>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</si>
  <si>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</si>
  <si>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</si>
  <si>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</si>
  <si>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</si>
  <si>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</si>
  <si>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</si>
  <si>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</si>
  <si>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</si>
  <si>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</si>
  <si>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</si>
  <si>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</si>
  <si>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</si>
  <si>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</si>
  <si>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</si>
  <si>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</si>
  <si>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</si>
  <si>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</si>
  <si>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</si>
  <si>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</si>
  <si>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</si>
  <si>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</si>
  <si>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</si>
  <si>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</si>
  <si>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</si>
  <si>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</si>
  <si>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</si>
  <si>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</si>
  <si>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</si>
  <si>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</si>
  <si>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</si>
  <si>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</si>
  <si>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</si>
  <si>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</si>
  <si>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</si>
  <si>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</si>
  <si>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</si>
  <si>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</si>
  <si>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</si>
  <si>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</si>
  <si>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</si>
  <si>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</si>
  <si>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</si>
  <si>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</si>
  <si>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</si>
  <si>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</si>
  <si>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</si>
  <si>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</si>
  <si>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</si>
  <si>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</si>
  <si>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</si>
  <si>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</si>
  <si>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</si>
  <si>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</si>
  <si>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</si>
  <si>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</si>
  <si>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</si>
  <si>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</si>
  <si>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</si>
  <si>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</si>
  <si>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</si>
  <si>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</si>
  <si>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</si>
  <si>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</si>
  <si>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</si>
  <si>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</si>
  <si>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</si>
  <si>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</si>
  <si>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</si>
  <si>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</si>
  <si>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</si>
  <si>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</si>
  <si>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</si>
  <si>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</si>
  <si>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</si>
  <si>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</si>
  <si>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</si>
  <si>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</si>
  <si>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</si>
  <si>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</si>
  <si>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</si>
  <si>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</si>
  <si>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</si>
  <si>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</si>
  <si>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</si>
  <si>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</si>
  <si>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</si>
  <si>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</si>
  <si>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</si>
  <si>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</si>
  <si>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</si>
  <si>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</si>
  <si>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</si>
  <si>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</si>
  <si>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</si>
  <si>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</si>
  <si>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</si>
  <si>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</si>
  <si>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</si>
  <si>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</si>
  <si>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</si>
  <si>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</si>
  <si>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</si>
  <si>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</si>
  <si>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</si>
  <si>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</si>
  <si>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</si>
  <si>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</si>
  <si>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</si>
  <si>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</si>
  <si>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</si>
  <si>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</si>
  <si>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</si>
  <si>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</si>
  <si>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</si>
  <si>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</si>
  <si>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</si>
  <si>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</si>
  <si>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</si>
  <si>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</si>
  <si>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</si>
  <si>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</si>
  <si>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</si>
  <si>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</si>
  <si>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</si>
  <si>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</si>
  <si>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</si>
  <si>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</si>
  <si>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</si>
  <si>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</si>
  <si>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</si>
  <si>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</si>
  <si>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</si>
  <si>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</si>
  <si>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</si>
  <si>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</si>
  <si>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</si>
  <si>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</si>
  <si>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</si>
  <si>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</si>
  <si>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</si>
  <si>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</si>
  <si>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</si>
  <si>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</si>
  <si>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</si>
  <si>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</si>
  <si>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</si>
  <si>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</si>
  <si>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</si>
  <si>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</si>
  <si>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</si>
  <si>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</si>
  <si>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</si>
  <si>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</si>
  <si>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</si>
  <si>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</si>
  <si>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</si>
  <si>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</si>
  <si>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</si>
  <si>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</si>
  <si>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</si>
  <si>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</si>
  <si>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</si>
  <si>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</si>
  <si>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</si>
  <si>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</si>
  <si>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</si>
  <si>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</si>
  <si>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</si>
  <si>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</si>
  <si>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</si>
  <si>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</si>
  <si>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</si>
  <si>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</si>
  <si>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</si>
  <si>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</si>
  <si>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</si>
  <si>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</si>
  <si>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</si>
  <si>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</si>
  <si>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</si>
  <si>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</si>
  <si>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</si>
  <si>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</si>
  <si>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</si>
  <si>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</si>
  <si>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</si>
  <si>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</si>
  <si>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</si>
  <si>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</si>
  <si>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</si>
  <si>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</si>
  <si>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</si>
  <si>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</si>
  <si>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</si>
  <si>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</si>
  <si>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</si>
  <si>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</si>
  <si>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</si>
  <si>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</si>
  <si>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</si>
  <si>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</si>
  <si>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</si>
  <si>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</si>
  <si>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</si>
  <si>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</si>
  <si>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</si>
  <si>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</si>
  <si>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</si>
  <si>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</si>
  <si>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</si>
  <si>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</si>
  <si>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</si>
  <si>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</si>
  <si>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</si>
  <si>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</si>
  <si>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</si>
  <si>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</si>
  <si>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</si>
  <si>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</si>
  <si>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</si>
  <si>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</si>
  <si>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</si>
  <si>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</si>
  <si>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</si>
  <si>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</si>
  <si>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</si>
  <si>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</si>
  <si>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</si>
  <si>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</si>
  <si>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</si>
  <si>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</si>
  <si>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</si>
  <si>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</si>
  <si>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</si>
  <si>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</si>
  <si>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</si>
  <si>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</si>
  <si>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</si>
  <si>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</si>
  <si>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</si>
  <si>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</si>
  <si>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</si>
  <si>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</si>
  <si>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</si>
  <si>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</si>
  <si>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</si>
  <si>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</si>
  <si>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</si>
  <si>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</si>
  <si>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</si>
  <si>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</si>
  <si>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</si>
  <si>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</si>
  <si>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</si>
  <si>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</si>
  <si>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</si>
  <si>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</si>
  <si>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</si>
  <si>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</si>
  <si>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</si>
  <si>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</si>
  <si>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</si>
  <si>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</si>
  <si>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</si>
  <si>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</si>
  <si>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</si>
  <si>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</si>
  <si>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</si>
  <si>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</si>
  <si>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</si>
  <si>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</si>
  <si>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</si>
  <si>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</si>
  <si>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</si>
  <si>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</si>
  <si>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</si>
  <si>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</si>
  <si>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</si>
  <si>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</si>
  <si>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</si>
  <si>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</si>
  <si>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</si>
  <si>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</si>
  <si>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</si>
  <si>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</si>
  <si>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</si>
  <si>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</si>
  <si>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</si>
  <si>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</si>
  <si>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</si>
  <si>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</si>
  <si>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</si>
  <si>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</si>
  <si>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</si>
  <si>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</si>
  <si>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</si>
  <si>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</si>
  <si>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</si>
  <si>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</si>
  <si>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</si>
  <si>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</si>
  <si>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</si>
  <si>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</si>
  <si>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</si>
  <si>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</si>
  <si>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</si>
  <si>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</si>
  <si>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</si>
  <si>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</si>
  <si>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</si>
  <si>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</si>
  <si>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</si>
  <si>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</si>
  <si>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</si>
  <si>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</si>
  <si>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</si>
  <si>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</si>
  <si>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</si>
  <si>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</si>
  <si>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</si>
  <si>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</si>
  <si>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</si>
  <si>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</si>
  <si>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</si>
  <si>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</si>
  <si>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</si>
  <si>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</si>
  <si>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</si>
  <si>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</si>
  <si>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</si>
  <si>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</si>
  <si>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</si>
  <si>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</si>
  <si>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</si>
  <si>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</si>
  <si>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</si>
  <si>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</si>
  <si>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</si>
  <si>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</si>
  <si>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</si>
  <si>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</si>
  <si>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</si>
  <si>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</si>
  <si>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</si>
  <si>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</si>
  <si>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</si>
  <si>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</si>
  <si>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</si>
  <si>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</si>
  <si>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</si>
  <si>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</si>
  <si>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</si>
  <si>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</si>
  <si>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</si>
  <si>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</si>
  <si>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</si>
  <si>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</si>
  <si>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</si>
  <si>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</si>
  <si>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</si>
  <si>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</si>
  <si>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</si>
  <si>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</si>
  <si>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</si>
  <si>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</si>
  <si>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</si>
  <si>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</si>
  <si>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</si>
  <si>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</si>
  <si>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</si>
  <si>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</si>
  <si>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</si>
  <si>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</si>
  <si>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</si>
  <si>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</si>
  <si>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</si>
  <si>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</si>
  <si>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</si>
  <si>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</si>
  <si>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</si>
  <si>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</si>
  <si>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</si>
  <si>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</si>
  <si>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</si>
  <si>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</si>
  <si>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</si>
  <si>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</si>
  <si>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</si>
  <si>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</si>
  <si>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</si>
  <si>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</si>
  <si>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</si>
  <si>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</si>
  <si>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</si>
  <si>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</si>
  <si>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</si>
  <si>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</si>
  <si>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</si>
  <si>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</si>
  <si>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</si>
  <si>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</si>
  <si>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</si>
  <si>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</si>
  <si>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</si>
  <si>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</si>
  <si>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</si>
  <si>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</si>
  <si>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</si>
  <si>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</si>
  <si>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</si>
  <si>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</si>
  <si>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</si>
  <si>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</si>
  <si>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</si>
  <si>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</si>
  <si>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</si>
  <si>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</si>
  <si>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</si>
  <si>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</si>
  <si>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</si>
  <si>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</si>
  <si>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</si>
  <si>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</si>
  <si>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</si>
  <si>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</si>
  <si>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</si>
  <si>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</si>
  <si>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</si>
  <si>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</si>
  <si>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</si>
  <si>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</si>
  <si>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</si>
  <si>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</si>
  <si>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</si>
  <si>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</si>
  <si>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</si>
  <si>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</si>
  <si>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</si>
  <si>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</si>
  <si>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</si>
  <si>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</si>
  <si>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</si>
  <si>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</si>
  <si>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</si>
  <si>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</si>
  <si>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</si>
  <si>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</si>
  <si>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</si>
  <si>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</si>
  <si>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</si>
  <si>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</si>
  <si>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</si>
  <si>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</si>
  <si>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</si>
  <si>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</si>
  <si>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</si>
  <si>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</si>
  <si>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</si>
  <si>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</si>
  <si>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</si>
  <si>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</si>
  <si>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</si>
  <si>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</si>
  <si>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</si>
  <si>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</si>
  <si>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</si>
  <si>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</si>
  <si>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</si>
  <si>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</si>
  <si>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</si>
  <si>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</si>
  <si>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</si>
  <si>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</si>
  <si>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</si>
  <si>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</si>
  <si>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</si>
  <si>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</si>
  <si>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</si>
  <si>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</si>
  <si>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</si>
  <si>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</si>
  <si>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</si>
  <si>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</si>
  <si>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</si>
  <si>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</si>
  <si>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</si>
  <si>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</si>
  <si>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</si>
  <si>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</si>
  <si>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</si>
  <si>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</si>
  <si>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</si>
  <si>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</si>
  <si>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</si>
  <si>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</si>
  <si>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</si>
  <si>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</si>
  <si>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</si>
  <si>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</si>
  <si>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</si>
  <si>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</si>
  <si>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</si>
  <si>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</si>
  <si>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</si>
  <si>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</si>
  <si>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</si>
  <si>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</si>
  <si>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</si>
  <si>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</si>
  <si>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</si>
  <si>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</si>
  <si>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</si>
  <si>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</si>
  <si>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</si>
  <si>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</si>
  <si>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</si>
  <si>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</si>
  <si>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</si>
  <si>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</si>
  <si>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</si>
  <si>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</si>
  <si>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</si>
  <si>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</si>
  <si>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</si>
  <si>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</si>
  <si>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</si>
  <si>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</si>
  <si>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</si>
  <si>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</si>
  <si>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</si>
  <si>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</si>
  <si>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</si>
  <si>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</si>
  <si>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</si>
  <si>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</si>
  <si>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</si>
  <si>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</si>
  <si>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</si>
  <si>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</si>
  <si>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</si>
  <si>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</si>
  <si>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</si>
  <si>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</si>
  <si>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</si>
  <si>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</si>
  <si>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</si>
  <si>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</si>
  <si>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</si>
  <si>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</si>
  <si>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</si>
  <si>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</si>
  <si>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</si>
  <si>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</si>
  <si>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</si>
  <si>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</si>
  <si>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</si>
  <si>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</si>
  <si>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</si>
  <si>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</si>
  <si>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</si>
  <si>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</si>
  <si>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</si>
  <si>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</si>
  <si>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</si>
  <si>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</si>
  <si>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</si>
  <si>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</si>
  <si>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</si>
  <si>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</si>
  <si>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</si>
  <si>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</si>
  <si>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</si>
  <si>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</si>
  <si>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</si>
  <si>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</si>
  <si>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</si>
  <si>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</si>
  <si>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</si>
  <si>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</si>
  <si>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</si>
  <si>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</si>
  <si>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</si>
  <si>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</si>
  <si>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</si>
  <si>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</si>
  <si>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</si>
  <si>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</si>
  <si>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</si>
  <si>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</si>
  <si>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</si>
  <si>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</si>
  <si>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</si>
  <si>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</si>
  <si>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</si>
  <si>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</si>
  <si>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</si>
  <si>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</si>
  <si>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</si>
  <si>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</si>
  <si>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</si>
  <si>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</si>
  <si>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</si>
  <si>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</si>
  <si>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</si>
  <si>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</si>
  <si>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</si>
  <si>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</si>
  <si>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</si>
  <si>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</si>
  <si>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</si>
  <si>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</si>
  <si>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</si>
  <si>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</si>
  <si>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</si>
  <si>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</si>
  <si>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</si>
  <si>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</si>
  <si>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</si>
  <si>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</si>
  <si>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</si>
  <si>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</si>
  <si>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</si>
  <si>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</si>
  <si>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</si>
  <si>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</si>
  <si>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</si>
  <si>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</si>
  <si>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</si>
  <si>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</si>
  <si>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</si>
  <si>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</si>
  <si>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</si>
  <si>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</si>
  <si>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</si>
  <si>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</si>
  <si>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</si>
  <si>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</si>
  <si>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</si>
  <si>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</si>
  <si>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</si>
  <si>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</si>
  <si>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</si>
  <si>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</si>
  <si>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</si>
  <si>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</si>
  <si>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</si>
  <si>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</si>
  <si>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</si>
  <si>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</si>
  <si>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</si>
  <si>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</si>
  <si>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</si>
  <si>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</si>
  <si>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</si>
  <si>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</si>
  <si>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</si>
  <si>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</si>
  <si>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</si>
  <si>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</si>
  <si>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</si>
  <si>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</si>
  <si>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</si>
  <si>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</si>
  <si>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</si>
  <si>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</si>
  <si>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</si>
  <si>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</si>
  <si>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</si>
  <si>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</si>
  <si>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</si>
  <si>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</si>
  <si>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</si>
  <si>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</si>
  <si>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</si>
  <si>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</si>
  <si>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</si>
  <si>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</si>
  <si>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</si>
  <si>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</si>
  <si>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</si>
  <si>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</si>
  <si>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</si>
  <si>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</si>
  <si>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</si>
  <si>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</si>
  <si>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</si>
  <si>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</si>
  <si>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</si>
  <si>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</si>
  <si>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</si>
  <si>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</si>
  <si>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</si>
  <si>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</si>
  <si>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</si>
  <si>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</si>
  <si>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</si>
  <si>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</si>
  <si>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</si>
  <si>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</si>
  <si>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</si>
  <si>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</si>
  <si>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</si>
  <si>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</si>
  <si>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</si>
  <si>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</si>
  <si>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</si>
  <si>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</si>
  <si>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</si>
  <si>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</si>
  <si>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</si>
  <si>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</si>
  <si>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</si>
  <si>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</si>
  <si>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</si>
  <si>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</si>
  <si>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</si>
  <si>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</si>
  <si>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</si>
  <si>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</si>
  <si>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</si>
  <si>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</si>
  <si>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</si>
  <si>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</si>
  <si>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</si>
  <si>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</si>
  <si>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</si>
  <si>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</si>
  <si>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</si>
  <si>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</si>
  <si>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</si>
  <si>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</si>
  <si>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</si>
  <si>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</si>
  <si>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</si>
  <si>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</si>
  <si>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</si>
  <si>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</si>
  <si>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</si>
  <si>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</si>
  <si>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</si>
  <si>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</si>
  <si>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</si>
  <si>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</si>
  <si>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</si>
  <si>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</si>
  <si>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</si>
  <si>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</si>
  <si>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</si>
  <si>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</si>
  <si>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</si>
  <si>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</si>
  <si>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</si>
  <si>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</si>
  <si>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</si>
  <si>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</si>
  <si>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</si>
  <si>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</si>
  <si>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</si>
  <si>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</si>
  <si>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</si>
  <si>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</si>
  <si>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</si>
  <si>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</si>
  <si>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</si>
  <si>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</si>
  <si>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</si>
  <si>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</si>
  <si>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</si>
  <si>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</si>
  <si>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</si>
  <si>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</si>
  <si>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</si>
  <si>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</si>
  <si>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</si>
  <si>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</si>
  <si>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</si>
  <si>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</si>
  <si>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</si>
  <si>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</si>
  <si>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</si>
  <si>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</si>
  <si>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</si>
  <si>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</si>
  <si>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</si>
  <si>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</si>
  <si>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</si>
  <si>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</si>
  <si>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</si>
  <si>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</si>
  <si>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</si>
  <si>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</si>
  <si>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</si>
  <si>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</si>
  <si>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</si>
  <si>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</si>
  <si>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</si>
  <si>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</si>
  <si>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</si>
  <si>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</si>
  <si>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</si>
  <si>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</si>
  <si>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</si>
  <si>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</si>
  <si>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</si>
  <si>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</si>
  <si>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</si>
  <si>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</si>
  <si>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</si>
  <si>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</si>
  <si>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</si>
  <si>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</si>
  <si>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</si>
  <si>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</si>
  <si>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</si>
  <si>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</si>
  <si>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</si>
  <si>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</si>
  <si>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</si>
  <si>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</si>
  <si>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</si>
  <si>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</si>
  <si>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</si>
  <si>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</si>
  <si>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</si>
  <si>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</si>
  <si>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</si>
  <si>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</si>
  <si>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</si>
  <si>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</si>
  <si>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</si>
  <si>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</si>
  <si>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</si>
  <si>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</si>
  <si>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</si>
  <si>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</si>
  <si>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</si>
  <si>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</si>
  <si>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</si>
  <si>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</si>
  <si>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</si>
  <si>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</si>
  <si>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</si>
  <si>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</si>
  <si>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</si>
  <si>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</si>
  <si>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</si>
  <si>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</si>
  <si>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</si>
  <si>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</si>
  <si>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</si>
  <si>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</si>
  <si>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</si>
  <si>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</si>
  <si>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</si>
  <si>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</si>
  <si>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</si>
  <si>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</si>
  <si>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</si>
  <si>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</si>
  <si>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</si>
  <si>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</si>
  <si>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</si>
  <si>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</si>
  <si>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</si>
  <si>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</si>
  <si>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</si>
  <si>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</si>
  <si>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</si>
  <si>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</si>
  <si>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</si>
  <si>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</si>
  <si>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</si>
  <si>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</si>
  <si>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</si>
  <si>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</si>
  <si>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</si>
  <si>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</si>
  <si>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</si>
  <si>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</si>
  <si>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</si>
  <si>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</si>
  <si>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</si>
  <si>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</si>
  <si>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</si>
  <si>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</si>
  <si>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</si>
  <si>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</si>
  <si>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</si>
  <si>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</si>
  <si>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</si>
  <si>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</si>
  <si>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</si>
  <si>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</si>
  <si>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</si>
  <si>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</si>
  <si>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</si>
  <si>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</si>
  <si>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</si>
  <si>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</si>
  <si>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</si>
  <si>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</si>
  <si>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</si>
  <si>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</si>
  <si>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</si>
  <si>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</si>
  <si>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</si>
  <si>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</si>
  <si>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</si>
  <si>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</si>
  <si>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</si>
  <si>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</si>
  <si>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</si>
  <si>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</si>
  <si>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</si>
  <si>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</si>
  <si>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</si>
  <si>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</si>
  <si>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</si>
  <si>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</si>
  <si>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</si>
  <si>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</si>
  <si>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</si>
  <si>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</si>
  <si>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</si>
  <si>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</si>
  <si>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</si>
  <si>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</si>
  <si>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</si>
  <si>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</si>
  <si>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</si>
  <si>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</si>
  <si>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</si>
  <si>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</si>
  <si>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</si>
  <si>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</si>
  <si>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</si>
  <si>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</si>
  <si>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</si>
  <si>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</si>
  <si>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</si>
  <si>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</si>
  <si>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</si>
  <si>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</si>
  <si>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</si>
  <si>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</si>
  <si>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</si>
  <si>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</si>
  <si>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</si>
  <si>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</si>
  <si>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</si>
  <si>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</si>
  <si>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</si>
  <si>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</si>
  <si>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</si>
  <si>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</si>
  <si>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</si>
  <si>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</si>
  <si>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</si>
  <si>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</si>
  <si>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</si>
  <si>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</si>
  <si>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</si>
  <si>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</si>
  <si>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</si>
  <si>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</si>
  <si>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</si>
  <si>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</si>
  <si>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</si>
  <si>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</si>
  <si>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</si>
  <si>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</si>
  <si>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</si>
  <si>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</si>
  <si>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</si>
  <si>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</si>
  <si>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</si>
  <si>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</si>
  <si>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</si>
  <si>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</si>
  <si>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</si>
  <si>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</si>
  <si>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</si>
  <si>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</si>
  <si>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</si>
  <si>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</si>
  <si>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</si>
  <si>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</si>
  <si>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</si>
  <si>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</si>
  <si>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</si>
  <si>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</si>
  <si>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</si>
  <si>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</si>
  <si>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</si>
  <si>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</si>
  <si>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</si>
  <si>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</si>
  <si>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</si>
  <si>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</si>
  <si>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</si>
  <si>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</si>
  <si>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</si>
  <si>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</si>
  <si>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</si>
  <si>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</si>
  <si>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</si>
  <si>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</si>
  <si>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</si>
  <si>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</si>
  <si>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</si>
  <si>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</si>
  <si>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</si>
  <si>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</si>
  <si>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</si>
  <si>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</si>
  <si>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</si>
  <si>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</si>
  <si>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</si>
  <si>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</si>
  <si>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</si>
  <si>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</si>
  <si>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</si>
  <si>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</si>
  <si>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</si>
  <si>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</si>
  <si>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</si>
  <si>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</si>
  <si>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</si>
  <si>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</si>
  <si>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</si>
  <si>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</si>
  <si>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</si>
  <si>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</si>
  <si>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</si>
  <si>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</si>
  <si>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</si>
  <si>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</si>
  <si>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</si>
  <si>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</si>
  <si>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</si>
  <si>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</si>
  <si>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</si>
  <si>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</si>
  <si>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</si>
  <si>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</si>
  <si>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</si>
  <si>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</si>
  <si>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</si>
  <si>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</si>
  <si>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</si>
  <si>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</si>
  <si>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</si>
  <si>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</si>
  <si>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</si>
  <si>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</si>
  <si>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</si>
  <si>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</si>
  <si>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</si>
  <si>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</si>
  <si>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</si>
  <si>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</si>
  <si>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</si>
  <si>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</si>
  <si>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</si>
  <si>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</si>
  <si>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</si>
  <si>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</si>
  <si>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</si>
  <si>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</si>
  <si>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</si>
  <si>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</si>
  <si>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</si>
  <si>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</si>
  <si>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</si>
  <si>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</si>
  <si>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</si>
  <si>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</si>
  <si>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</si>
  <si>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</si>
  <si>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</si>
  <si>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</si>
  <si>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</si>
  <si>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</si>
  <si>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</si>
  <si>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</si>
  <si>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</si>
  <si>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</si>
  <si>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</si>
  <si>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</si>
  <si>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</si>
  <si>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</si>
  <si>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</si>
  <si>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</si>
  <si>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</si>
  <si>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</si>
  <si>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</si>
  <si>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</si>
  <si>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</si>
  <si>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</si>
  <si>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</si>
  <si>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</si>
  <si>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</si>
  <si>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</si>
  <si>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</si>
  <si>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</si>
  <si>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</si>
  <si>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</si>
  <si>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</si>
  <si>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</si>
  <si>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</si>
  <si>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</si>
  <si>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</si>
  <si>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</si>
  <si>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</si>
  <si>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</si>
  <si>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</si>
  <si>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</si>
  <si>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</si>
  <si>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</si>
  <si>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</si>
  <si>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</si>
  <si>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</si>
  <si>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</si>
  <si>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</si>
  <si>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</si>
  <si>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</si>
  <si>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</si>
  <si>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</si>
  <si>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</si>
  <si>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</si>
  <si>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</si>
  <si>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</si>
  <si>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</si>
  <si>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</si>
  <si>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</si>
  <si>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</si>
  <si>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</si>
  <si>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</si>
  <si>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</si>
  <si>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</si>
  <si>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</si>
  <si>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</si>
  <si>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</si>
  <si>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</si>
  <si>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</si>
  <si>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</si>
  <si>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</si>
  <si>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</si>
  <si>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</si>
  <si>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</si>
  <si>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</si>
  <si>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</si>
  <si>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</si>
  <si>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</si>
  <si>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</si>
  <si>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</si>
  <si>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</si>
  <si>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</si>
  <si>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</si>
  <si>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</si>
  <si>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</si>
  <si>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</si>
  <si>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</si>
  <si>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</si>
  <si>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</si>
  <si>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</si>
  <si>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</si>
  <si>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</si>
  <si>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</si>
  <si>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</si>
  <si>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</si>
  <si>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</si>
  <si>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</si>
  <si>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</si>
  <si>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</si>
  <si>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</si>
  <si>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</si>
  <si>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</si>
  <si>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</si>
  <si>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</si>
  <si>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</si>
  <si>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</si>
  <si>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</si>
  <si>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</si>
  <si>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</si>
  <si>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</si>
  <si>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</si>
  <si>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</si>
  <si>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</si>
  <si>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</si>
  <si>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</si>
  <si>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</si>
  <si>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</si>
  <si>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</si>
  <si>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</si>
  <si>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</si>
  <si>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</si>
  <si>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</si>
  <si>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</si>
  <si>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</si>
  <si>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</si>
  <si>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</si>
  <si>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</si>
  <si>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</si>
  <si>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</si>
  <si>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</si>
  <si>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</si>
  <si>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</si>
  <si>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</si>
  <si>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</si>
  <si>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</si>
  <si>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</si>
  <si>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</si>
  <si>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</si>
  <si>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</si>
  <si>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</si>
  <si>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</si>
  <si>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</si>
  <si>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</si>
  <si>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</si>
  <si>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</si>
  <si>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</si>
  <si>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</si>
  <si>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</si>
  <si>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</si>
  <si>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</si>
  <si>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</si>
  <si>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</si>
  <si>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</si>
  <si>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</si>
  <si>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</si>
  <si>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</si>
  <si>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</si>
  <si>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</si>
  <si>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</si>
  <si>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</si>
  <si>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</si>
  <si>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</si>
  <si>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</si>
  <si>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</si>
  <si>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</si>
  <si>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</si>
  <si>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</si>
  <si>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</si>
  <si>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</si>
  <si>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</si>
  <si>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</si>
  <si>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</si>
  <si>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</si>
  <si>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</si>
  <si>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</si>
  <si>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</si>
  <si>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</si>
  <si>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</si>
  <si>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</si>
  <si>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</si>
  <si>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</si>
  <si>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</si>
  <si>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</si>
  <si>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</si>
  <si>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</si>
  <si>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</si>
  <si>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</si>
  <si>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</si>
  <si>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</si>
  <si>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</si>
  <si>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</si>
  <si>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</si>
  <si>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</si>
  <si>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</si>
  <si>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</si>
  <si>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</si>
  <si>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</si>
  <si>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</si>
  <si>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</si>
  <si>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</si>
  <si>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</si>
  <si>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</si>
  <si>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</si>
  <si>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</si>
  <si>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</si>
  <si>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</si>
  <si>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</si>
  <si>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</si>
  <si>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</si>
  <si>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</si>
  <si>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</si>
  <si>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</si>
  <si>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</si>
  <si>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</si>
  <si>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</si>
  <si>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</si>
  <si>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</si>
  <si>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</si>
  <si>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</si>
  <si>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</si>
  <si>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</si>
  <si>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</si>
  <si>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</si>
  <si>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</si>
  <si>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</si>
  <si>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</si>
  <si>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</si>
  <si>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</si>
  <si>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</si>
  <si>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</si>
  <si>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</si>
  <si>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</si>
  <si>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</si>
  <si>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</si>
  <si>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</si>
  <si>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</si>
  <si>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</si>
  <si>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</si>
  <si>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</si>
  <si>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</si>
  <si>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</si>
  <si>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</si>
  <si>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</si>
  <si>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</si>
  <si>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</si>
  <si>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</si>
  <si>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</si>
  <si>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</si>
  <si>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</si>
  <si>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</si>
  <si>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</si>
  <si>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</si>
  <si>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</si>
  <si>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</si>
  <si>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</si>
  <si>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</si>
  <si>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</si>
  <si>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</si>
  <si>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</si>
  <si>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</si>
  <si>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</si>
  <si>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</si>
  <si>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</si>
  <si>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</si>
  <si>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</si>
  <si>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</si>
  <si>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</si>
  <si>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</si>
  <si>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</si>
  <si>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</si>
  <si>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</si>
  <si>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</si>
  <si>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</si>
  <si>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</si>
  <si>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</si>
  <si>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</si>
  <si>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</si>
  <si>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</si>
  <si>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</si>
  <si>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</si>
  <si>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</si>
  <si>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</si>
  <si>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</si>
  <si>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</si>
  <si>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</si>
  <si>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</si>
  <si>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</si>
  <si>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</si>
  <si>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</si>
  <si>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</si>
  <si>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</si>
  <si>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</si>
  <si>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</si>
  <si>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</si>
  <si>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</si>
  <si>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</si>
  <si>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</si>
  <si>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</si>
  <si>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</si>
  <si>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</si>
  <si>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</si>
  <si>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</si>
  <si>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</si>
  <si>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</si>
  <si>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</si>
  <si>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</si>
  <si>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</si>
  <si>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</si>
  <si>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</si>
  <si>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</si>
  <si>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</si>
  <si>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</si>
  <si>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</si>
  <si>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</si>
  <si>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</si>
  <si>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</si>
  <si>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</si>
  <si>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</si>
  <si>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</si>
  <si>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</si>
  <si>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</si>
  <si>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</si>
  <si>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</si>
  <si>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</si>
  <si>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</si>
  <si>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</si>
  <si>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</si>
  <si>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</si>
  <si>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</si>
  <si>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</si>
  <si>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</si>
  <si>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</si>
  <si>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</si>
  <si>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</si>
  <si>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</si>
  <si>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</si>
  <si>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</si>
  <si>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</si>
  <si>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</si>
  <si>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</si>
  <si>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</si>
  <si>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</si>
  <si>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</si>
  <si>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</si>
  <si>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</si>
  <si>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</si>
  <si>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</si>
  <si>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</si>
  <si>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</si>
  <si>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</si>
  <si>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</si>
  <si>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</si>
  <si>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</si>
  <si>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</si>
  <si>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</si>
  <si>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</si>
  <si>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</si>
  <si>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</si>
  <si>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</si>
  <si>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</si>
  <si>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</si>
  <si>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</si>
  <si>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</si>
  <si>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</si>
  <si>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</si>
  <si>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</si>
  <si>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</si>
  <si>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</si>
  <si>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</si>
  <si>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</si>
  <si>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</si>
  <si>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</si>
  <si>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</si>
  <si>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</si>
  <si>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</si>
  <si>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</si>
  <si>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</si>
  <si>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</si>
  <si>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</si>
  <si>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</si>
  <si>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</si>
  <si>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</si>
  <si>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</si>
  <si>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</si>
  <si>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</si>
  <si>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</si>
  <si>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</si>
  <si>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</si>
  <si>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</si>
  <si>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</si>
  <si>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</si>
  <si>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</si>
  <si>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</si>
  <si>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</si>
  <si>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</si>
  <si>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</si>
  <si>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</si>
  <si>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</si>
  <si>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</si>
  <si>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</si>
  <si>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</si>
  <si>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</si>
  <si>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</si>
  <si>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</si>
  <si>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</si>
  <si>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</si>
  <si>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</si>
  <si>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</si>
  <si>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</si>
  <si>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</si>
  <si>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</si>
  <si>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</si>
  <si>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</si>
  <si>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</si>
  <si>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</si>
  <si>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</si>
  <si>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</si>
  <si>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</si>
  <si>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</si>
  <si>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</si>
  <si>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</si>
  <si>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</si>
  <si>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</si>
  <si>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</si>
  <si>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</si>
  <si>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</si>
  <si>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</si>
  <si>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</si>
  <si>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</si>
  <si>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</si>
  <si>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</si>
  <si>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</si>
  <si>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</si>
  <si>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</si>
  <si>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</si>
  <si>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</si>
  <si>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</si>
  <si>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</si>
  <si>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</si>
  <si>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</si>
  <si>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</si>
  <si>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</si>
  <si>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</si>
  <si>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</si>
  <si>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</si>
  <si>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</si>
  <si>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</si>
  <si>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</si>
  <si>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</si>
  <si>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</si>
  <si>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</si>
  <si>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</si>
  <si>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</si>
  <si>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</si>
  <si>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</si>
  <si>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</si>
  <si>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</si>
  <si>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</si>
  <si>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</si>
  <si>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</si>
  <si>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</si>
  <si>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</si>
  <si>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</si>
  <si>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</si>
  <si>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</si>
  <si>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</si>
  <si>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</si>
  <si>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</si>
  <si>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</si>
  <si>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</si>
  <si>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</si>
  <si>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</si>
  <si>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</si>
  <si>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</si>
  <si>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</si>
  <si>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</si>
  <si>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</si>
  <si>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</si>
  <si>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</si>
  <si>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</si>
  <si>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</si>
  <si>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</si>
  <si>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</si>
  <si>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</si>
  <si>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</si>
  <si>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</si>
  <si>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</si>
  <si>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</si>
  <si>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</si>
  <si>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</si>
  <si>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</si>
  <si>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</si>
  <si>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</si>
  <si>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</si>
  <si>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</si>
  <si>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</si>
  <si>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</si>
  <si>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</si>
  <si>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</si>
  <si>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</si>
  <si>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</si>
  <si>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</si>
  <si>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</si>
  <si>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</si>
  <si>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</si>
  <si>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</si>
  <si>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</si>
  <si>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</si>
  <si>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</si>
  <si>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</si>
  <si>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</si>
  <si>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</si>
  <si>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</si>
  <si>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</si>
  <si>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</si>
  <si>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</si>
  <si>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</si>
  <si>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</si>
  <si>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</si>
  <si>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</si>
  <si>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</si>
  <si>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</si>
  <si>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</si>
  <si>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</si>
  <si>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</si>
  <si>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</si>
  <si>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</si>
  <si>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</si>
  <si>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</si>
  <si>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</si>
  <si>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</si>
  <si>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</si>
  <si>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</si>
  <si>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</si>
  <si>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</si>
  <si>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</si>
  <si>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</si>
  <si>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</si>
  <si>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</si>
  <si>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</si>
  <si>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</si>
  <si>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</si>
  <si>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</si>
  <si>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</si>
  <si>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</si>
  <si>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</si>
  <si>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</si>
  <si>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</si>
  <si>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</si>
  <si>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</si>
  <si>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</si>
  <si>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</si>
  <si>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</si>
  <si>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</si>
  <si>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</si>
  <si>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</si>
  <si>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</si>
  <si>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</si>
  <si>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</si>
  <si>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</si>
  <si>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</si>
  <si>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</si>
  <si>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</si>
  <si>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</si>
  <si>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</si>
  <si>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</si>
  <si>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</si>
  <si>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</si>
  <si>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</si>
  <si>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</si>
  <si>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</si>
  <si>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</si>
  <si>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</si>
  <si>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</si>
  <si>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</si>
  <si>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</si>
  <si>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</si>
  <si>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</si>
  <si>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</si>
  <si>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</si>
  <si>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</si>
  <si>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</si>
  <si>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</si>
  <si>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</si>
  <si>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</si>
  <si>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</si>
  <si>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</si>
  <si>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</si>
  <si>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</si>
  <si>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</si>
  <si>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</si>
  <si>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</si>
  <si>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</si>
  <si>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</si>
  <si>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</si>
  <si>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</si>
  <si>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</si>
  <si>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</si>
  <si>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</si>
  <si>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</si>
  <si>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</si>
  <si>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</si>
  <si>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</si>
  <si>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</si>
  <si>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</si>
  <si>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</si>
  <si>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</si>
  <si>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</si>
  <si>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</si>
  <si>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</si>
  <si>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</si>
  <si>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</si>
  <si>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</si>
  <si>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</si>
  <si>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</si>
  <si>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</si>
  <si>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</si>
  <si>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</si>
  <si>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</si>
  <si>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</si>
  <si>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</si>
  <si>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</si>
  <si>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</si>
  <si>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</si>
  <si>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</si>
  <si>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</si>
  <si>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</si>
  <si>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</si>
  <si>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</si>
  <si>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</si>
  <si>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</si>
  <si>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</si>
  <si>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</si>
  <si>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</si>
  <si>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</si>
  <si>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</si>
  <si>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</si>
  <si>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</si>
  <si>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</si>
  <si>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</si>
  <si>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</si>
  <si>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</si>
  <si>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</si>
  <si>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</si>
  <si>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</si>
  <si>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</si>
  <si>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</si>
  <si>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</si>
  <si>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</si>
  <si>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</si>
  <si>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</si>
  <si>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</si>
  <si>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</si>
  <si>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</si>
  <si>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</si>
  <si>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</si>
  <si>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</si>
  <si>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</si>
  <si>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</si>
  <si>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</si>
  <si>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</si>
  <si>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</si>
  <si>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</si>
  <si>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</si>
  <si>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</si>
  <si>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</si>
  <si>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</si>
  <si>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</si>
  <si>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</si>
  <si>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</si>
  <si>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</si>
  <si>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</si>
  <si>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</si>
  <si>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</si>
  <si>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</si>
  <si>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</si>
  <si>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</si>
  <si>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</si>
  <si>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</si>
  <si>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</si>
  <si>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</si>
  <si>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</si>
  <si>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</si>
  <si>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</si>
  <si>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</si>
  <si>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</si>
  <si>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</si>
  <si>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</si>
  <si>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</si>
  <si>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</si>
  <si>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</si>
  <si>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</si>
  <si>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</si>
  <si>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</si>
  <si>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</si>
  <si>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</si>
  <si>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</si>
  <si>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</si>
  <si>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</si>
  <si>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</si>
  <si>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</si>
  <si>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</si>
  <si>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</si>
  <si>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</si>
  <si>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</si>
  <si>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</si>
  <si>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</si>
  <si>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</si>
  <si>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</si>
  <si>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</si>
  <si>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</si>
  <si>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</si>
  <si>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</si>
  <si>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</si>
  <si>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</si>
  <si>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</si>
  <si>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</si>
  <si>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</si>
  <si>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</si>
  <si>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</si>
  <si>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</si>
  <si>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</si>
  <si>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</si>
  <si>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</si>
  <si>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</si>
  <si>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</si>
  <si>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</si>
  <si>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</si>
  <si>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</si>
  <si>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</si>
  <si>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</si>
  <si>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</si>
  <si>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</si>
  <si>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</si>
  <si>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</si>
  <si>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</si>
  <si>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</si>
  <si>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</si>
  <si>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</si>
  <si>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</si>
  <si>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</si>
  <si>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</si>
  <si>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</si>
  <si>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</si>
  <si>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</si>
  <si>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</si>
  <si>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</si>
  <si>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</si>
  <si>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</si>
  <si>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</si>
  <si>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</si>
  <si>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</si>
  <si>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</si>
  <si>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</si>
  <si>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</si>
  <si>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</si>
  <si>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</si>
  <si>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</si>
  <si>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</si>
  <si>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</si>
  <si>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</si>
  <si>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</si>
  <si>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</si>
  <si>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</si>
  <si>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</si>
  <si>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</si>
  <si>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</si>
  <si>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</si>
  <si>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</si>
  <si>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</si>
  <si>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</si>
  <si>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</si>
  <si>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</si>
  <si>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</si>
  <si>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</si>
  <si>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</si>
  <si>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</si>
  <si>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</si>
  <si>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</si>
  <si>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</si>
  <si>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</si>
  <si>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</si>
  <si>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</si>
  <si>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</si>
  <si>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</si>
  <si>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</si>
  <si>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</si>
  <si>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</si>
  <si>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</si>
  <si>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</si>
  <si>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</si>
  <si>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</si>
  <si>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</si>
  <si>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</si>
  <si>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</si>
  <si>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</si>
  <si>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</si>
  <si>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</si>
  <si>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</si>
  <si>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</si>
  <si>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</si>
  <si>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</si>
  <si>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</si>
  <si>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</si>
  <si>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</si>
  <si>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</si>
  <si>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</si>
  <si>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</si>
  <si>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</si>
  <si>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</si>
  <si>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</si>
  <si>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</si>
  <si>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</si>
  <si>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</si>
  <si>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</si>
  <si>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</si>
  <si>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</si>
  <si>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</si>
  <si>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</si>
  <si>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</si>
  <si>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</si>
  <si>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</si>
  <si>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</si>
  <si>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</si>
  <si>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</si>
  <si>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</si>
  <si>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</si>
  <si>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</si>
  <si>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</si>
  <si>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</si>
  <si>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</si>
  <si>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</si>
  <si>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</si>
  <si>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</si>
  <si>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</si>
  <si>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</si>
  <si>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</si>
  <si>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</si>
  <si>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</si>
  <si>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</si>
  <si>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</si>
  <si>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</si>
  <si>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</si>
  <si>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</si>
  <si>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</si>
  <si>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</si>
  <si>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</si>
  <si>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</si>
  <si>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</si>
  <si>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</si>
  <si>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</si>
  <si>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</si>
  <si>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</si>
  <si>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</si>
  <si>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</si>
  <si>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</si>
  <si>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</si>
  <si>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</si>
  <si>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</si>
  <si>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</si>
  <si>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</si>
  <si>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</si>
  <si>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</si>
  <si>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</si>
  <si>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</si>
  <si>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</si>
  <si>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</si>
  <si>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</si>
  <si>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</si>
  <si>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</si>
  <si>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</si>
  <si>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</si>
  <si>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</si>
  <si>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</si>
  <si>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</si>
  <si>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</si>
  <si>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</si>
  <si>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</si>
  <si>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</si>
  <si>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</si>
  <si>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</si>
  <si>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</si>
  <si>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</si>
  <si>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</si>
  <si>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</si>
  <si>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</si>
  <si>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</si>
  <si>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</si>
  <si>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</si>
  <si>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</si>
  <si>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</si>
  <si>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</si>
  <si>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</si>
  <si>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</si>
  <si>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</si>
  <si>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</si>
  <si>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</si>
  <si>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</si>
  <si>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</si>
  <si>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</si>
  <si>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</si>
  <si>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</si>
  <si>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</si>
  <si>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</si>
  <si>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</si>
  <si>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</si>
  <si>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</si>
  <si>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</si>
  <si>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</si>
  <si>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</si>
  <si>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</si>
  <si>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</si>
  <si>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</si>
  <si>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</si>
  <si>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</si>
  <si>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</si>
  <si>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</si>
  <si>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</si>
  <si>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</si>
  <si>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</si>
  <si>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</si>
  <si>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</si>
  <si>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</si>
  <si>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</si>
  <si>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</si>
  <si>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</si>
  <si>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</si>
  <si>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</si>
  <si>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</si>
  <si>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</si>
  <si>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</si>
  <si>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</si>
  <si>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</si>
  <si>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</si>
  <si>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</si>
  <si>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</si>
  <si>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</si>
  <si>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</si>
  <si>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</si>
  <si>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</si>
  <si>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</si>
  <si>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</si>
  <si>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</si>
  <si>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</si>
  <si>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</si>
  <si>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</si>
  <si>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</si>
  <si>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</si>
  <si>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</si>
  <si>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</si>
  <si>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</si>
  <si>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</si>
  <si>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</si>
  <si>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</si>
  <si>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</si>
  <si>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</si>
  <si>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</si>
  <si>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</si>
  <si>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</si>
  <si>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</si>
  <si>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</si>
  <si>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</si>
  <si>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</si>
  <si>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</si>
  <si>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</si>
  <si>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</si>
  <si>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</si>
  <si>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</si>
  <si>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</si>
  <si>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</si>
  <si>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</si>
  <si>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</si>
  <si>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</si>
  <si>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</si>
  <si>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</si>
  <si>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</si>
  <si>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</si>
  <si>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</si>
  <si>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</si>
  <si>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</si>
  <si>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</si>
  <si>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</si>
  <si>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</si>
  <si>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</si>
  <si>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</si>
  <si>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</si>
  <si>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</si>
  <si>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</si>
  <si>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</si>
  <si>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</si>
  <si>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</si>
  <si>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</si>
  <si>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</si>
  <si>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</si>
  <si>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</si>
  <si>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</si>
  <si>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</si>
  <si>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</si>
  <si>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</si>
  <si>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</si>
  <si>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</si>
  <si>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</si>
  <si>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</si>
  <si>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</si>
  <si>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</si>
  <si>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</si>
  <si>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</si>
  <si>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</si>
  <si>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</si>
  <si>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</si>
  <si>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</si>
  <si>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</si>
  <si>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</si>
  <si>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</si>
  <si>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</si>
  <si>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</si>
  <si>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</si>
  <si>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</si>
  <si>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</si>
  <si>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</si>
  <si>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</si>
  <si>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</si>
  <si>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</si>
  <si>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</si>
  <si>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</si>
  <si>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</si>
  <si>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</si>
  <si>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</si>
  <si>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</si>
  <si>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</si>
  <si>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</si>
  <si>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</si>
  <si>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</si>
  <si>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</si>
  <si>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</si>
  <si>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</si>
  <si>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</si>
  <si>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</si>
  <si>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</si>
  <si>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</si>
  <si>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</si>
  <si>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</si>
  <si>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</si>
  <si>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</si>
  <si>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</si>
  <si>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</si>
  <si>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</si>
  <si>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</si>
  <si>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</si>
  <si>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</si>
  <si>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</si>
  <si>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</si>
  <si>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</si>
  <si>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</si>
  <si>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</si>
  <si>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</si>
  <si>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</si>
  <si>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</si>
  <si>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</si>
  <si>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</si>
  <si>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</si>
  <si>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</si>
  <si>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</si>
  <si>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</si>
  <si>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</si>
  <si>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</si>
  <si>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</si>
  <si>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</si>
  <si>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</si>
  <si>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</si>
  <si>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</si>
  <si>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</si>
  <si>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</si>
  <si>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</si>
  <si>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</si>
  <si>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</si>
  <si>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</si>
  <si>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</si>
  <si>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</si>
  <si>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</si>
  <si>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</si>
  <si>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</si>
  <si>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</si>
  <si>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</si>
  <si>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</si>
  <si>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</si>
  <si>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</si>
  <si>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</si>
  <si>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</si>
  <si>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</si>
  <si>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</si>
  <si>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</si>
  <si>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</si>
  <si>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</si>
  <si>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</si>
  <si>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</si>
  <si>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</si>
  <si>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</si>
  <si>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</si>
  <si>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</si>
  <si>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</si>
  <si>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</si>
  <si>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</si>
  <si>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</si>
  <si>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</si>
  <si>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</si>
  <si>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</si>
  <si>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</si>
  <si>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</si>
  <si>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</si>
  <si>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</si>
  <si>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</si>
  <si>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</si>
  <si>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</si>
  <si>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</si>
  <si>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</si>
  <si>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</si>
  <si>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</si>
  <si>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</si>
  <si>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</si>
  <si>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</si>
  <si>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</si>
  <si>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</si>
  <si>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</si>
  <si>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</si>
  <si>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</si>
  <si>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</si>
  <si>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</si>
  <si>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</si>
  <si>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</si>
  <si>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</si>
  <si>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</si>
  <si>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</si>
  <si>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</si>
  <si>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</si>
  <si>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</si>
  <si>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</si>
  <si>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</si>
  <si>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</si>
  <si>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</si>
  <si>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</si>
  <si>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</si>
  <si>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</si>
  <si>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</si>
  <si>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</si>
  <si>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</si>
  <si>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</si>
  <si>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</si>
  <si>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</si>
  <si>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</si>
  <si>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</si>
  <si>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</si>
  <si>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</si>
  <si>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</si>
  <si>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</si>
  <si>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</si>
  <si>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</si>
  <si>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</si>
  <si>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</si>
  <si>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</si>
  <si>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</si>
  <si>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</si>
  <si>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</si>
  <si>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</si>
  <si>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</si>
  <si>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</si>
  <si>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</si>
  <si>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</si>
  <si>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</si>
  <si>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</si>
  <si>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</si>
  <si>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</si>
  <si>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</si>
  <si>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</si>
  <si>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</si>
  <si>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</si>
  <si>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</si>
  <si>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</si>
  <si>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</si>
  <si>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</si>
  <si>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</si>
  <si>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</si>
  <si>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</si>
  <si>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</si>
  <si>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</si>
  <si>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</si>
  <si>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</si>
  <si>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</si>
  <si>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</si>
  <si>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</si>
  <si>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</si>
  <si>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</si>
  <si>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</si>
  <si>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</si>
  <si>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</si>
  <si>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</si>
  <si>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</si>
  <si>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</si>
  <si>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</si>
  <si>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</si>
  <si>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</si>
  <si>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</si>
  <si>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</si>
  <si>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</si>
  <si>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</si>
  <si>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</si>
  <si>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</si>
  <si>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</si>
  <si>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</si>
  <si>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</si>
  <si>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</si>
  <si>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</si>
  <si>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</si>
  <si>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</si>
  <si>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</si>
  <si>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</si>
  <si>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</si>
  <si>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</si>
  <si>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</si>
  <si>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</si>
  <si>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</si>
  <si>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</si>
  <si>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</si>
  <si>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</si>
  <si>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</si>
  <si>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</si>
  <si>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</si>
  <si>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</si>
  <si>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</si>
  <si>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</si>
  <si>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</si>
  <si>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</si>
  <si>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</si>
  <si>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</si>
  <si>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</si>
  <si>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</si>
  <si>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</si>
  <si>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</si>
  <si>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</si>
  <si>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</si>
  <si>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</si>
  <si>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</si>
  <si>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</si>
  <si>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</si>
  <si>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</si>
  <si>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</si>
  <si>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</si>
  <si>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</si>
  <si>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</si>
  <si>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</si>
  <si>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</si>
  <si>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</si>
  <si>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</si>
  <si>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</si>
  <si>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</si>
  <si>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</si>
  <si>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</si>
  <si>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</si>
  <si>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</si>
  <si>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</si>
  <si>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</si>
  <si>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</si>
  <si>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</si>
  <si>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</si>
  <si>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</si>
  <si>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</si>
  <si>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</si>
  <si>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</si>
  <si>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</si>
  <si>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</si>
  <si>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</si>
  <si>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</si>
  <si>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</si>
  <si>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</si>
  <si>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</si>
  <si>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</si>
  <si>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</si>
  <si>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</si>
  <si>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</si>
  <si>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</si>
  <si>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</si>
  <si>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</si>
  <si>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</si>
  <si>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</si>
  <si>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</si>
  <si>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</si>
  <si>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</si>
  <si>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</si>
  <si>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</si>
  <si>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</si>
  <si>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</si>
  <si>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</si>
  <si>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</si>
  <si>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</si>
  <si>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</si>
  <si>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</si>
  <si>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</si>
  <si>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</si>
  <si>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</si>
  <si>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</si>
  <si>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</si>
  <si>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</si>
  <si>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</si>
  <si>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</si>
  <si>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</si>
  <si>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</si>
  <si>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</si>
  <si>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</si>
  <si>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</si>
  <si>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</si>
  <si>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</si>
  <si>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</si>
  <si>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</si>
  <si>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</si>
  <si>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</si>
  <si>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</si>
  <si>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</si>
  <si>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</si>
  <si>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</si>
  <si>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</si>
  <si>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</si>
  <si>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</si>
  <si>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</si>
  <si>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</si>
  <si>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</si>
  <si>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</si>
  <si>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</si>
  <si>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</si>
  <si>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</si>
  <si>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</si>
  <si>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</si>
  <si>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</si>
  <si>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</si>
  <si>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</si>
  <si>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</si>
  <si>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</si>
  <si>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</si>
  <si>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</si>
  <si>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</si>
  <si>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</si>
  <si>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</si>
  <si>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</si>
  <si>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</si>
  <si>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</si>
  <si>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</si>
  <si>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</si>
  <si>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</si>
  <si>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</si>
  <si>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</si>
  <si>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</si>
  <si>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</si>
  <si>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</si>
  <si>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</si>
  <si>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</si>
  <si>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</si>
  <si>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</si>
  <si>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</si>
  <si>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</si>
  <si>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</si>
  <si>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</si>
  <si>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</si>
  <si>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</si>
  <si>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</si>
  <si>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</si>
  <si>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</si>
  <si>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</si>
  <si>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</si>
  <si>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</si>
  <si>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</si>
  <si>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</si>
  <si>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</si>
  <si>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</si>
  <si>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</si>
  <si>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</si>
  <si>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</si>
  <si>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</si>
  <si>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</si>
  <si>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</si>
  <si>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</si>
  <si>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</si>
  <si>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</si>
  <si>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</si>
  <si>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</si>
  <si>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</si>
  <si>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</si>
  <si>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</si>
  <si>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</si>
  <si>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</si>
  <si>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</si>
  <si>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</si>
  <si>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</si>
  <si>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</si>
  <si>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</si>
  <si>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</si>
  <si>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</si>
  <si>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</si>
  <si>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</si>
  <si>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</si>
  <si>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</si>
  <si>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</si>
  <si>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</si>
  <si>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</si>
  <si>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</si>
  <si>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</si>
  <si>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</si>
  <si>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</si>
  <si>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</si>
  <si>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</si>
  <si>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</si>
  <si>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</si>
  <si>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</si>
  <si>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</si>
  <si>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</si>
  <si>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</si>
  <si>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</si>
  <si>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</si>
  <si>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</si>
  <si>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</si>
  <si>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</si>
  <si>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</si>
  <si>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</si>
  <si>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</si>
  <si>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</si>
  <si>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</si>
  <si>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</si>
  <si>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</si>
  <si>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</si>
  <si>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</si>
  <si>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</si>
  <si>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</si>
  <si>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</si>
  <si>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</si>
  <si>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</si>
  <si>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</si>
  <si>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</si>
  <si>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</si>
  <si>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</si>
  <si>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</si>
  <si>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</si>
  <si>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</si>
  <si>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</si>
  <si>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</si>
  <si>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</si>
  <si>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</si>
  <si>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</si>
  <si>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</si>
  <si>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</si>
  <si>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</si>
  <si>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</si>
  <si>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</si>
  <si>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</si>
  <si>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</si>
  <si>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</si>
  <si>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</si>
  <si>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</si>
  <si>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</si>
  <si>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</si>
  <si>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</si>
  <si>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</si>
  <si>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</si>
  <si>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</si>
  <si>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</si>
  <si>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</si>
  <si>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</si>
  <si>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</si>
  <si>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</si>
  <si>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</si>
  <si>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</si>
  <si>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</si>
  <si>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</si>
  <si>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</si>
  <si>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</si>
  <si>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</si>
  <si>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</si>
  <si>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</si>
  <si>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</si>
  <si>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</si>
  <si>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</si>
  <si>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</si>
  <si>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</si>
  <si>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</si>
  <si>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</si>
  <si>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</si>
  <si>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</si>
  <si>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</si>
  <si>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</si>
  <si>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</si>
  <si>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</si>
  <si>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</si>
  <si>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</si>
  <si>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</si>
  <si>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</si>
  <si>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</si>
  <si>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</si>
  <si>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</si>
  <si>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</si>
  <si>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</si>
  <si>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</si>
  <si>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</si>
  <si>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</si>
  <si>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</si>
  <si>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</si>
  <si>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</si>
  <si>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</si>
  <si>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</si>
  <si>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</si>
  <si>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</si>
  <si>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</si>
  <si>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</si>
  <si>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</si>
  <si>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</si>
  <si>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</si>
  <si>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</si>
  <si>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</si>
  <si>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</si>
  <si>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</si>
  <si>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</si>
  <si>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</si>
  <si>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</si>
  <si>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</si>
  <si>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</si>
  <si>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</si>
  <si>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</si>
  <si>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</si>
  <si>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</si>
  <si>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</si>
  <si>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</si>
  <si>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</si>
  <si>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</si>
  <si>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</si>
  <si>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</si>
  <si>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</si>
  <si>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</si>
  <si>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</si>
  <si>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</si>
  <si>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</si>
  <si>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</si>
  <si>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</si>
  <si>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</si>
  <si>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</si>
  <si>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</si>
  <si>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</si>
  <si>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</si>
  <si>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</si>
  <si>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</si>
  <si>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</si>
  <si>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</si>
  <si>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</si>
  <si>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</si>
  <si>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</si>
  <si>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</si>
  <si>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</si>
  <si>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</si>
  <si>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</si>
  <si>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</si>
  <si>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</si>
  <si>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</si>
  <si>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</si>
  <si>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</si>
  <si>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</si>
  <si>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</si>
  <si>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</si>
  <si>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</si>
  <si>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</si>
  <si>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</si>
  <si>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</si>
  <si>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</si>
  <si>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</si>
  <si>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</si>
  <si>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</si>
  <si>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</si>
  <si>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</si>
  <si>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</si>
  <si>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</si>
  <si>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</si>
  <si>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</si>
  <si>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</si>
  <si>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</si>
  <si>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</si>
  <si>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</si>
  <si>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</si>
  <si>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</si>
  <si>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</si>
  <si>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</si>
  <si>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</si>
  <si>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</si>
  <si>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</si>
  <si>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</si>
  <si>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</si>
  <si>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</si>
  <si>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</si>
  <si>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</si>
  <si>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</si>
  <si>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</si>
  <si>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</si>
  <si>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</si>
  <si>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</si>
  <si>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</si>
  <si>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</si>
  <si>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</si>
  <si>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</si>
  <si>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</si>
  <si>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</si>
  <si>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</si>
  <si>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</si>
  <si>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</si>
  <si>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</si>
  <si>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</si>
  <si>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</si>
  <si>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</si>
  <si>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</si>
  <si>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</si>
  <si>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</si>
  <si>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</si>
  <si>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</si>
  <si>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</si>
  <si>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</si>
  <si>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</si>
  <si>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</si>
  <si>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</si>
  <si>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</si>
  <si>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</si>
  <si>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</si>
  <si>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</si>
  <si>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</si>
  <si>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</si>
  <si>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</si>
  <si>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</si>
  <si>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</si>
  <si>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</si>
  <si>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</si>
  <si>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</si>
  <si>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</si>
  <si>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</si>
  <si>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</si>
  <si>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</si>
  <si>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</si>
  <si>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</si>
  <si>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</si>
  <si>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</si>
  <si>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</si>
  <si>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</si>
  <si>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</si>
  <si>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</si>
  <si>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</si>
  <si>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</si>
  <si>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</si>
  <si>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</si>
  <si>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</si>
  <si>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</si>
  <si>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</si>
  <si>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</si>
  <si>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</si>
  <si>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</si>
  <si>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</si>
  <si>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</si>
  <si>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</si>
  <si>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</si>
  <si>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</si>
  <si>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</si>
  <si>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</si>
  <si>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</si>
  <si>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</si>
  <si>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</si>
  <si>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</si>
  <si>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</si>
  <si>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</si>
  <si>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</si>
  <si>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</si>
  <si>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</si>
  <si>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</si>
  <si>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</si>
  <si>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</si>
  <si>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</si>
  <si>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</si>
  <si>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</si>
  <si>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</si>
  <si>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</si>
  <si>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</si>
  <si>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</si>
  <si>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</si>
  <si>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</si>
  <si>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</si>
  <si>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</si>
  <si>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</si>
  <si>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</si>
  <si>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</si>
  <si>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</si>
  <si>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</si>
  <si>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</si>
  <si>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</si>
  <si>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</si>
  <si>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</si>
  <si>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</si>
  <si>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</si>
  <si>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</si>
  <si>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</si>
  <si>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</si>
  <si>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</si>
  <si>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</si>
  <si>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</si>
  <si>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</si>
  <si>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</si>
  <si>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</si>
  <si>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</si>
  <si>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</si>
  <si>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</si>
  <si>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</si>
  <si>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</si>
  <si>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</si>
  <si>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</si>
  <si>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</si>
  <si>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</si>
  <si>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</si>
  <si>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</si>
  <si>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</si>
  <si>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</si>
  <si>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</si>
  <si>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</si>
  <si>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</si>
  <si>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</si>
  <si>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</si>
  <si>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</si>
  <si>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</si>
  <si>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</si>
  <si>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</si>
  <si>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</si>
  <si>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</si>
  <si>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</si>
  <si>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</si>
  <si>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</si>
  <si>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</si>
  <si>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</si>
  <si>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</si>
  <si>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</si>
  <si>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</si>
  <si>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</si>
  <si>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</si>
  <si>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</si>
  <si>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</si>
  <si>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</si>
  <si>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</si>
  <si>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</si>
  <si>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</si>
  <si>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</si>
  <si>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</si>
  <si>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</si>
  <si>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</si>
  <si>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</si>
  <si>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</si>
  <si>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</si>
  <si>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</si>
  <si>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</si>
  <si>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</si>
  <si>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</si>
  <si>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</si>
  <si>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</si>
  <si>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</si>
  <si>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</si>
  <si>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</si>
  <si>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</si>
  <si>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</si>
  <si>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</si>
  <si>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</si>
  <si>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</si>
  <si>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</si>
  <si>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</si>
  <si>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</si>
  <si>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</si>
  <si>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</si>
  <si>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</si>
  <si>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</si>
  <si>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</si>
  <si>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</si>
  <si>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</si>
  <si>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</si>
  <si>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</si>
  <si>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</si>
  <si>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</si>
  <si>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</si>
  <si>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</si>
  <si>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</si>
  <si>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</si>
  <si>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</si>
  <si>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</si>
  <si>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</si>
  <si>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</si>
  <si>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</si>
  <si>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</si>
  <si>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</si>
  <si>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</si>
  <si>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</si>
  <si>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</si>
  <si>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</si>
  <si>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</si>
  <si>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</si>
  <si>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</si>
  <si>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</si>
  <si>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</si>
  <si>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</si>
  <si>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</si>
  <si>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</si>
  <si>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</si>
  <si>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</si>
  <si>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</si>
  <si>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</si>
  <si>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</si>
  <si>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</si>
  <si>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</si>
  <si>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</si>
  <si>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</si>
  <si>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</si>
  <si>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</si>
  <si>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</si>
  <si>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</si>
  <si>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</si>
  <si>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</si>
  <si>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</si>
  <si>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</si>
  <si>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</si>
  <si>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</si>
  <si>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</si>
  <si>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</si>
  <si>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</si>
  <si>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</si>
  <si>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</si>
  <si>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</si>
  <si>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</si>
  <si>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</si>
  <si>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</si>
  <si>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</si>
  <si>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</si>
  <si>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</si>
  <si>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</si>
  <si>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</si>
  <si>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</si>
  <si>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</si>
  <si>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</si>
  <si>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</si>
  <si>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</si>
  <si>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</si>
  <si>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</si>
  <si>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</si>
  <si>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</si>
  <si>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</si>
  <si>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</si>
  <si>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</si>
  <si>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</si>
  <si>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</si>
  <si>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</si>
  <si>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</si>
  <si>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</si>
  <si>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</si>
  <si>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</si>
  <si>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</si>
  <si>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</si>
  <si>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</si>
  <si>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</si>
  <si>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</si>
  <si>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</si>
  <si>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</si>
  <si>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</si>
  <si>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</si>
  <si>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</si>
  <si>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</si>
  <si>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</si>
  <si>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</si>
  <si>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</si>
  <si>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</si>
  <si>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</si>
  <si>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</si>
  <si>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</si>
  <si>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</si>
  <si>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</si>
  <si>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</si>
  <si>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</si>
  <si>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</si>
  <si>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</si>
  <si>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</si>
  <si>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</si>
  <si>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</si>
  <si>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</si>
  <si>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</si>
  <si>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</si>
  <si>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</si>
  <si>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</si>
  <si>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</si>
  <si>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</si>
  <si>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</si>
  <si>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</si>
  <si>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</si>
  <si>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</si>
  <si>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</si>
  <si>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</si>
  <si>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</si>
  <si>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</si>
  <si>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</si>
  <si>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</si>
  <si>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</si>
  <si>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</si>
  <si>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</si>
  <si>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</si>
  <si>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</si>
  <si>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</si>
  <si>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</si>
  <si>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</si>
  <si>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</si>
  <si>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</si>
  <si>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</si>
  <si>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</si>
  <si>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</si>
  <si>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</si>
  <si>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</si>
  <si>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</si>
  <si>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</si>
  <si>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</si>
  <si>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</si>
  <si>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</si>
  <si>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</si>
  <si>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</si>
  <si>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</si>
  <si>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</si>
  <si>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</si>
  <si>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</si>
  <si>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</si>
  <si>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</si>
  <si>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</si>
  <si>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</si>
  <si>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</si>
  <si>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</si>
  <si>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</si>
  <si>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</si>
  <si>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</si>
  <si>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</si>
  <si>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</si>
  <si>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</si>
  <si>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</si>
  <si>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</si>
  <si>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</si>
  <si>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</si>
  <si>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</si>
  <si>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</si>
  <si>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</si>
  <si>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</si>
  <si>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</si>
  <si>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</si>
  <si>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</si>
  <si>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</si>
  <si>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</si>
  <si>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</si>
  <si>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</si>
  <si>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</si>
  <si>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</si>
  <si>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</si>
  <si>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</si>
  <si>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</si>
  <si>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</si>
  <si>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</si>
  <si>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</si>
  <si>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</si>
  <si>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</si>
  <si>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</si>
  <si>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</si>
  <si>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</si>
  <si>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</si>
  <si>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</si>
  <si>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</si>
  <si>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</si>
  <si>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</si>
  <si>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</si>
  <si>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</si>
  <si>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</si>
  <si>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</si>
  <si>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</si>
  <si>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</si>
  <si>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</si>
  <si>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</si>
  <si>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</si>
  <si>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</si>
  <si>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</si>
  <si>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</si>
  <si>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</si>
  <si>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</si>
  <si>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</si>
  <si>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</si>
  <si>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</si>
  <si>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</si>
  <si>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</si>
  <si>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</si>
  <si>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</si>
  <si>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</si>
  <si>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</si>
  <si>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</si>
  <si>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</si>
  <si>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</si>
  <si>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</si>
  <si>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</si>
  <si>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</si>
  <si>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</si>
  <si>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</si>
  <si>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</si>
  <si>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</si>
  <si>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</si>
  <si>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</si>
  <si>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</si>
  <si>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</si>
  <si>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</si>
  <si>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</si>
  <si>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</si>
  <si>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</si>
  <si>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</si>
  <si>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</si>
  <si>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</si>
  <si>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</si>
  <si>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</si>
  <si>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</si>
  <si>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</si>
  <si>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</si>
  <si>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</si>
  <si>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</si>
  <si>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</si>
  <si>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</si>
  <si>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</si>
  <si>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</si>
  <si>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</si>
  <si>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</si>
  <si>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</si>
  <si>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</si>
  <si>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</si>
  <si>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</si>
  <si>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</si>
  <si>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</si>
  <si>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</si>
  <si>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</si>
  <si>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</si>
  <si>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</si>
  <si>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</si>
  <si>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</si>
  <si>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</si>
  <si>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</si>
  <si>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</si>
  <si>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</si>
  <si>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</si>
  <si>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</si>
  <si>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</si>
  <si>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</si>
  <si>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</si>
  <si>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</si>
  <si>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</si>
  <si>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</si>
  <si>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</si>
  <si>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</si>
  <si>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</si>
  <si>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</si>
  <si>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</si>
  <si>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</si>
  <si>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</si>
  <si>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</si>
  <si>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</si>
  <si>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</si>
  <si>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</si>
  <si>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</si>
  <si>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</si>
  <si>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</si>
  <si>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</si>
  <si>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</si>
  <si>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</si>
  <si>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</si>
  <si>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</si>
  <si>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</si>
  <si>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</si>
  <si>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</si>
  <si>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</si>
  <si>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</si>
  <si>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</si>
  <si>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</si>
  <si>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</si>
  <si>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</si>
  <si>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</si>
  <si>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</si>
  <si>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</si>
  <si>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</si>
  <si>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</si>
  <si>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</si>
  <si>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</si>
  <si>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</si>
  <si>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</si>
  <si>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</si>
  <si>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</si>
  <si>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</si>
  <si>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</si>
  <si>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</si>
  <si>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</si>
  <si>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</si>
  <si>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</si>
  <si>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</si>
  <si>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</si>
  <si>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</si>
  <si>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</si>
  <si>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</si>
  <si>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</si>
  <si>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</si>
  <si>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</si>
  <si>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</si>
  <si>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</si>
  <si>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</si>
  <si>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</si>
  <si>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</si>
  <si>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</si>
  <si>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</si>
  <si>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</si>
  <si>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</si>
  <si>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</si>
  <si>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</si>
  <si>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</si>
  <si>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</si>
  <si>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</si>
  <si>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</si>
  <si>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</si>
  <si>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</si>
  <si>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</si>
  <si>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</si>
  <si>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</si>
  <si>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</si>
  <si>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</si>
  <si>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</si>
  <si>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</si>
  <si>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</si>
  <si>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</si>
  <si>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</si>
  <si>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</si>
  <si>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</si>
  <si>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</si>
  <si>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</si>
  <si>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</si>
  <si>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</si>
  <si>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</si>
  <si>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</si>
  <si>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</si>
  <si>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</si>
  <si>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</si>
  <si>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</si>
  <si>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</si>
  <si>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</si>
  <si>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</si>
  <si>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</si>
  <si>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</si>
  <si>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</si>
  <si>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</si>
  <si>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</si>
  <si>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</si>
  <si>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</si>
  <si>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</si>
  <si>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</si>
  <si>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</si>
  <si>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</si>
  <si>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</si>
  <si>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</si>
  <si>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</si>
  <si>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</si>
  <si>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</si>
  <si>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</si>
  <si>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</si>
  <si>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</si>
  <si>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</si>
  <si>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</si>
  <si>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</si>
  <si>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</si>
  <si>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</si>
  <si>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</si>
  <si>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</si>
  <si>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</si>
  <si>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</si>
  <si>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</si>
  <si>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</si>
  <si>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</si>
  <si>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</si>
  <si>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</si>
  <si>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</si>
  <si>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</si>
  <si>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</si>
  <si>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</si>
  <si>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</si>
  <si>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</si>
  <si>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</si>
  <si>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</si>
  <si>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</si>
  <si>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</si>
  <si>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</si>
  <si>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</si>
  <si>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</si>
  <si>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</si>
  <si>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</si>
  <si>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</si>
  <si>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</si>
  <si>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</si>
  <si>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</si>
  <si>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</si>
  <si>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</si>
  <si>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</si>
  <si>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</si>
  <si>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</si>
  <si>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</si>
  <si>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</si>
  <si>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</si>
  <si>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</si>
  <si>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</si>
  <si>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</si>
  <si>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</si>
  <si>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</si>
  <si>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</si>
  <si>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</si>
  <si>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</si>
  <si>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</si>
  <si>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</si>
  <si>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</si>
  <si>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</si>
  <si>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</si>
  <si>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</si>
  <si>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</si>
  <si>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</si>
  <si>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</si>
  <si>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</si>
  <si>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</si>
  <si>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</si>
  <si>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</si>
  <si>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</si>
  <si>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</si>
  <si>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</si>
  <si>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</si>
  <si>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</si>
  <si>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</si>
  <si>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</si>
  <si>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</si>
  <si>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</si>
  <si>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</si>
  <si>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</si>
  <si>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</si>
  <si>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</si>
  <si>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</si>
  <si>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</si>
  <si>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</si>
  <si>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</si>
  <si>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</si>
  <si>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</si>
  <si>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</si>
  <si>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</si>
  <si>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</si>
  <si>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</si>
  <si>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</si>
  <si>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</si>
  <si>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</si>
  <si>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</si>
  <si>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</si>
  <si>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</si>
  <si>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</si>
  <si>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</si>
  <si>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</si>
  <si>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</si>
  <si>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</si>
  <si>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</si>
  <si>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</si>
  <si>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</si>
  <si>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</si>
  <si>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</si>
  <si>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</si>
  <si>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</si>
  <si>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</si>
  <si>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</si>
  <si>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</si>
  <si>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</si>
  <si>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</si>
  <si>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</si>
  <si>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</si>
  <si>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</si>
  <si>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</si>
  <si>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</si>
  <si>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</si>
  <si>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</si>
  <si>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</si>
  <si>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</si>
  <si>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</si>
  <si>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</si>
  <si>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</si>
  <si>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</si>
  <si>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</si>
  <si>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</si>
  <si>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</si>
  <si>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</si>
  <si>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</si>
  <si>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</si>
  <si>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</si>
  <si>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</si>
  <si>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</si>
  <si>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</si>
  <si>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</si>
  <si>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</si>
  <si>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</si>
  <si>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</si>
  <si>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</si>
  <si>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</si>
  <si>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</si>
  <si>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</si>
  <si>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</si>
  <si>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</si>
  <si>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</si>
  <si>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</si>
  <si>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</si>
  <si>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</si>
  <si>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</si>
  <si>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</si>
  <si>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</si>
  <si>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</si>
  <si>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</si>
  <si>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</si>
  <si>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</si>
  <si>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</si>
  <si>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</si>
  <si>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</si>
  <si>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</si>
  <si>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</si>
  <si>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</si>
  <si>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</si>
  <si>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</si>
  <si>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</si>
  <si>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</si>
  <si>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</si>
  <si>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</si>
  <si>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</si>
  <si>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</si>
  <si>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</si>
  <si>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</si>
  <si>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</si>
  <si>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</si>
  <si>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</si>
  <si>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</si>
  <si>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</si>
  <si>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</si>
  <si>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</si>
  <si>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</si>
  <si>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</si>
  <si>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</si>
  <si>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</si>
  <si>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</si>
  <si>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</si>
  <si>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</si>
  <si>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</si>
  <si>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</si>
  <si>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</si>
  <si>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</si>
  <si>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</si>
  <si>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</si>
  <si>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</si>
  <si>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</si>
  <si>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</si>
  <si>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</si>
  <si>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</si>
  <si>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</si>
  <si>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</si>
  <si>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</si>
  <si>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</si>
  <si>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</si>
  <si>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</si>
  <si>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</si>
  <si>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</si>
  <si>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</si>
  <si>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</si>
  <si>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</si>
  <si>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</si>
  <si>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</si>
  <si>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</si>
  <si>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</si>
  <si>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</si>
  <si>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</si>
  <si>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</si>
  <si>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</si>
  <si>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</si>
  <si>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</si>
  <si>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</si>
  <si>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</si>
  <si>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</si>
  <si>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</si>
  <si>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</si>
  <si>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</si>
  <si>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</si>
  <si>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</si>
  <si>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</si>
  <si>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</si>
  <si>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</si>
  <si>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</si>
  <si>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</si>
  <si>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</si>
  <si>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</si>
  <si>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</si>
  <si>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</si>
  <si>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</si>
  <si>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</si>
  <si>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</si>
  <si>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</si>
  <si>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</si>
  <si>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</si>
  <si>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</si>
  <si>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</si>
  <si>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</si>
  <si>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</si>
  <si>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</si>
  <si>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</si>
  <si>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</si>
  <si>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</si>
  <si>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</si>
  <si>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</si>
  <si>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</si>
  <si>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</si>
  <si>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</si>
  <si>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</si>
  <si>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</si>
  <si>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</si>
  <si>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</si>
  <si>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</si>
  <si>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</si>
  <si>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</si>
  <si>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</si>
  <si>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</si>
  <si>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</si>
  <si>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</si>
  <si>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</si>
  <si>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</si>
  <si>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</si>
  <si>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</si>
  <si>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</si>
  <si>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</si>
  <si>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</si>
  <si>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</si>
  <si>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</si>
  <si>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</si>
  <si>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</si>
  <si>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</si>
  <si>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</si>
  <si>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</si>
  <si>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</si>
  <si>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</si>
  <si>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</si>
  <si>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</si>
  <si>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</si>
  <si>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</si>
  <si>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</si>
  <si>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</si>
  <si>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</si>
  <si>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</si>
  <si>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</si>
  <si>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</si>
  <si>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</si>
  <si>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</si>
  <si>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</si>
  <si>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</si>
  <si>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</si>
  <si>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</si>
  <si>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</si>
  <si>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</si>
  <si>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</si>
  <si>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</si>
  <si>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</si>
  <si>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</si>
  <si>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</si>
  <si>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</si>
  <si>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</si>
  <si>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</si>
  <si>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</si>
  <si>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</si>
  <si>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</si>
  <si>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</si>
  <si>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</si>
  <si>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</si>
  <si>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</si>
  <si>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</si>
  <si>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</si>
  <si>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</si>
  <si>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</si>
  <si>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</si>
  <si>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</si>
  <si>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</si>
  <si>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</si>
  <si>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</si>
  <si>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</si>
  <si>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</si>
  <si>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</si>
  <si>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</si>
  <si>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</si>
  <si>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</si>
  <si>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</si>
  <si>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</si>
  <si>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</si>
  <si>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</si>
  <si>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</si>
  <si>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</si>
  <si>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</si>
  <si>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</si>
  <si>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</si>
  <si>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</si>
  <si>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</si>
  <si>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</si>
  <si>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</si>
  <si>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</si>
  <si>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</si>
  <si>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</si>
  <si>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</si>
  <si>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</si>
  <si>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</si>
  <si>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</si>
  <si>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</si>
  <si>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</si>
  <si>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</si>
  <si>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</si>
  <si>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</si>
  <si>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</si>
  <si>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</si>
  <si>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</si>
  <si>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</si>
  <si>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</si>
  <si>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</si>
  <si>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</si>
  <si>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</si>
  <si>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</si>
  <si>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</si>
  <si>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</si>
  <si>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</si>
  <si>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</si>
  <si>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</si>
  <si>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</si>
  <si>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</si>
  <si>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</si>
  <si>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</si>
  <si>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</si>
  <si>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</si>
  <si>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</si>
  <si>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</si>
  <si>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</si>
  <si>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</si>
  <si>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</si>
  <si>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</si>
  <si>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</si>
  <si>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</si>
  <si>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</si>
  <si>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</si>
  <si>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</si>
  <si>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</si>
  <si>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</si>
  <si>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</si>
  <si>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</si>
  <si>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</si>
  <si>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</si>
  <si>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</si>
  <si>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</si>
  <si>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</si>
  <si>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</si>
  <si>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</si>
  <si>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</si>
  <si>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</si>
  <si>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</si>
  <si>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</si>
  <si>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</si>
  <si>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</si>
  <si>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</si>
  <si>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</si>
  <si>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</si>
  <si>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</si>
  <si>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</si>
  <si>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</si>
  <si>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</si>
  <si>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</si>
  <si>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</si>
  <si>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</si>
  <si>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</si>
  <si>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</si>
  <si>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</si>
  <si>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</si>
  <si>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</si>
  <si>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</si>
  <si>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</si>
  <si>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</si>
  <si>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</si>
  <si>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</si>
  <si>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</si>
  <si>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</si>
  <si>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</si>
  <si>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</si>
  <si>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</si>
  <si>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</si>
  <si>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</si>
  <si>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</si>
  <si>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</si>
  <si>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</si>
  <si>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</si>
  <si>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</si>
  <si>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</si>
  <si>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</si>
  <si>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</si>
  <si>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</si>
  <si>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</si>
  <si>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</si>
  <si>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</si>
  <si>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</si>
  <si>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</si>
  <si>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</si>
  <si>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</si>
  <si>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</si>
  <si>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</si>
  <si>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</si>
  <si>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</si>
  <si>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</si>
  <si>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</si>
  <si>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</si>
  <si>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</si>
  <si>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</si>
  <si>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</si>
  <si>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</si>
  <si>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</si>
  <si>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</si>
  <si>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</si>
  <si>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</si>
  <si>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</si>
  <si>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</si>
  <si>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</si>
  <si>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</si>
  <si>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</si>
  <si>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</si>
  <si>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</si>
  <si>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</si>
  <si>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</si>
  <si>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</si>
  <si>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</si>
  <si>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</si>
  <si>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</si>
  <si>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</si>
  <si>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</si>
  <si>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</si>
  <si>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</si>
  <si>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</si>
  <si>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</si>
  <si>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</si>
  <si>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</si>
  <si>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</si>
  <si>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</si>
  <si>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</si>
  <si>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</si>
  <si>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</si>
  <si>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</si>
  <si>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</si>
  <si>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</si>
  <si>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</si>
  <si>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</si>
  <si>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</si>
  <si>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</si>
  <si>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</si>
  <si>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</si>
  <si>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</si>
  <si>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</si>
  <si>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</si>
  <si>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</si>
  <si>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</si>
  <si>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</si>
  <si>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</si>
  <si>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</si>
  <si>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</si>
  <si>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</si>
  <si>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</si>
  <si>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</si>
  <si>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</si>
  <si>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</si>
  <si>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</si>
  <si>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</si>
  <si>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</si>
  <si>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</si>
  <si>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</si>
  <si>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</si>
  <si>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</si>
  <si>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</si>
  <si>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</si>
  <si>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</si>
  <si>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</si>
  <si>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</si>
  <si>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</si>
  <si>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</si>
  <si>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</si>
  <si>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</si>
  <si>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</si>
  <si>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</si>
  <si>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</si>
  <si>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</si>
  <si>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</si>
  <si>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</si>
  <si>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</si>
  <si>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</si>
  <si>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</si>
  <si>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</si>
  <si>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</si>
  <si>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</si>
  <si>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</si>
  <si>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</si>
  <si>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</si>
  <si>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</si>
  <si>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</si>
  <si>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</si>
  <si>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</si>
  <si>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</si>
  <si>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</si>
  <si>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</si>
  <si>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</si>
  <si>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</si>
  <si>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</si>
  <si>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</si>
  <si>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</si>
  <si>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</si>
  <si>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</si>
  <si>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</si>
  <si>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</si>
  <si>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</si>
  <si>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</si>
  <si>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</si>
  <si>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</si>
  <si>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</si>
  <si>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</si>
  <si>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</si>
  <si>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</si>
  <si>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</si>
  <si>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</si>
  <si>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</si>
  <si>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</si>
  <si>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</si>
  <si>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</si>
  <si>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</si>
  <si>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</si>
  <si>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</si>
  <si>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</si>
  <si>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</si>
  <si>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</si>
  <si>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</si>
  <si>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</si>
  <si>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</si>
  <si>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</si>
  <si>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</si>
  <si>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</si>
  <si>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</si>
  <si>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</si>
  <si>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</si>
  <si>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</si>
  <si>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</si>
  <si>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</si>
  <si>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</si>
  <si>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</si>
  <si>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</si>
  <si>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</si>
  <si>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</si>
  <si>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</si>
  <si>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</si>
  <si>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</si>
  <si>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</si>
  <si>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</si>
  <si>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</si>
  <si>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</si>
  <si>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</si>
  <si>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</si>
  <si>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</si>
  <si>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</si>
  <si>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</si>
  <si>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</si>
  <si>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</si>
  <si>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</si>
  <si>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</si>
  <si>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</si>
  <si>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</si>
  <si>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</si>
  <si>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</si>
  <si>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</si>
  <si>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</si>
  <si>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</si>
  <si>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</si>
  <si>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</si>
  <si>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</si>
  <si>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</si>
  <si>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</si>
  <si>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</si>
  <si>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</si>
  <si>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</si>
  <si>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</si>
  <si>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</si>
  <si>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</si>
  <si>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</si>
  <si>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</si>
  <si>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</si>
  <si>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</si>
  <si>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</si>
  <si>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</si>
  <si>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</si>
  <si>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</si>
  <si>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</si>
  <si>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</si>
  <si>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</si>
  <si>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</si>
  <si>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</si>
  <si>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</si>
  <si>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</si>
  <si>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</si>
  <si>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</si>
  <si>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</si>
  <si>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</si>
  <si>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</si>
  <si>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</si>
  <si>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</si>
  <si>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</si>
  <si>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</si>
  <si>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</si>
  <si>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</si>
  <si>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</si>
  <si>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</si>
  <si>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</si>
  <si>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</si>
  <si>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</si>
  <si>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</si>
  <si>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</si>
  <si>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</si>
  <si>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</si>
  <si>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</si>
  <si>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</si>
  <si>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</si>
  <si>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</si>
  <si>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</si>
  <si>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</si>
  <si>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</si>
  <si>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</si>
  <si>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</si>
  <si>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</si>
  <si>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</si>
  <si>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</si>
  <si>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</si>
  <si>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</si>
  <si>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</si>
  <si>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</si>
  <si>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</si>
  <si>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</si>
  <si>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</si>
  <si>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</si>
  <si>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</si>
  <si>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</si>
  <si>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</si>
  <si>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</si>
  <si>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</si>
  <si>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</si>
  <si>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</si>
  <si>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</si>
  <si>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</si>
  <si>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</si>
  <si>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</si>
  <si>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</si>
  <si>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</si>
  <si>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</si>
  <si>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</si>
  <si>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</si>
  <si>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</si>
  <si>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</si>
  <si>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</si>
  <si>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</si>
  <si>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</si>
  <si>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</si>
  <si>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</si>
  <si>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</si>
  <si>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</si>
  <si>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</si>
  <si>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</si>
  <si>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</si>
  <si>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</si>
  <si>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</si>
  <si>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</si>
  <si>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</si>
  <si>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</si>
  <si>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</si>
  <si>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</si>
  <si>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</si>
  <si>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</si>
  <si>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</si>
  <si>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</si>
  <si>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</si>
  <si>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</si>
  <si>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</si>
  <si>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</si>
  <si>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</si>
  <si>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</si>
  <si>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</si>
  <si>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</si>
  <si>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</si>
  <si>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</si>
  <si>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</si>
  <si>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</si>
  <si>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</si>
  <si>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</si>
  <si>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</si>
  <si>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</si>
  <si>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</si>
  <si>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</si>
  <si>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</si>
  <si>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</si>
  <si>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</si>
  <si>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</si>
  <si>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</si>
  <si>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</si>
  <si>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</si>
  <si>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</si>
  <si>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</si>
  <si>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</si>
  <si>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</si>
  <si>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</si>
  <si>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</si>
  <si>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</si>
  <si>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</si>
  <si>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</si>
  <si>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</si>
  <si>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</si>
  <si>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</si>
  <si>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</si>
  <si>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</si>
  <si>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</si>
  <si>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</si>
  <si>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</si>
  <si>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</si>
  <si>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</si>
  <si>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</si>
  <si>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</si>
  <si>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</si>
  <si>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</si>
  <si>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</si>
  <si>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</si>
  <si>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</si>
  <si>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</si>
  <si>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</si>
  <si>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</si>
  <si>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</si>
  <si>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</si>
  <si>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</si>
  <si>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</si>
  <si>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</si>
  <si>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</si>
  <si>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</si>
  <si>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</si>
  <si>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</si>
  <si>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</si>
  <si>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</si>
  <si>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</si>
  <si>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</si>
  <si>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</si>
  <si>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</si>
  <si>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</si>
  <si>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</si>
  <si>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</si>
  <si>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</si>
  <si>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</si>
  <si>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</si>
  <si>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</si>
  <si>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</si>
  <si>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</si>
  <si>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</si>
  <si>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</si>
  <si>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</si>
  <si>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</si>
  <si>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</si>
  <si>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</si>
  <si>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</si>
  <si>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</si>
  <si>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</si>
  <si>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</si>
  <si>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</si>
  <si>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</si>
  <si>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</si>
  <si>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</si>
  <si>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</si>
  <si>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</si>
  <si>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</si>
  <si>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</si>
  <si>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</si>
  <si>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</si>
  <si>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</si>
  <si>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</si>
  <si>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</si>
  <si>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</si>
  <si>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</si>
  <si>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</si>
  <si>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</si>
  <si>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</si>
  <si>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</si>
  <si>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</si>
  <si>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</si>
  <si>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</si>
  <si>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</si>
  <si>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</si>
  <si>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</si>
  <si>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</si>
  <si>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</si>
  <si>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</si>
  <si>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</si>
  <si>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</si>
  <si>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</si>
  <si>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</si>
  <si>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</si>
  <si>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</si>
  <si>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</si>
  <si>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</si>
  <si>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</si>
  <si>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</si>
  <si>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</si>
  <si>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</si>
  <si>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</si>
  <si>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</si>
  <si>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</si>
  <si>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</si>
  <si>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</si>
  <si>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</si>
  <si>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</si>
  <si>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</si>
  <si>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</si>
  <si>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</si>
  <si>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</si>
  <si>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</si>
  <si>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</si>
  <si>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</si>
  <si>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</si>
  <si>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</si>
  <si>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</si>
  <si>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</si>
  <si>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</si>
  <si>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</si>
  <si>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</si>
  <si>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</si>
  <si>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</si>
  <si>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</si>
  <si>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</si>
  <si>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</si>
  <si>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</si>
  <si>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</si>
  <si>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</si>
  <si>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</si>
  <si>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</si>
  <si>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</si>
  <si>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</si>
  <si>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</si>
  <si>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</si>
  <si>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</si>
  <si>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</si>
  <si>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</si>
  <si>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</si>
  <si>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</si>
  <si>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</si>
  <si>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</si>
  <si>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</si>
  <si>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</si>
  <si>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</si>
  <si>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</si>
  <si>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</si>
  <si>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</si>
  <si>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</si>
  <si>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</si>
  <si>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</si>
  <si>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</si>
  <si>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</si>
  <si>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</si>
  <si>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</si>
  <si>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</si>
  <si>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</si>
  <si>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</si>
  <si>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</si>
  <si>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</si>
  <si>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</si>
  <si>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</si>
  <si>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</si>
  <si>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</si>
  <si>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</si>
  <si>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</si>
  <si>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</si>
  <si>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</si>
  <si>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</si>
  <si>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</si>
  <si>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</si>
  <si>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</si>
  <si>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</si>
  <si>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</si>
  <si>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</si>
  <si>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</si>
  <si>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</si>
  <si>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</si>
  <si>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</si>
  <si>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</si>
  <si>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</si>
  <si>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</si>
  <si>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</si>
  <si>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</si>
  <si>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</si>
  <si>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</si>
  <si>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</si>
  <si>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</si>
  <si>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</si>
  <si>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</si>
  <si>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</si>
  <si>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</si>
  <si>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</si>
  <si>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</si>
  <si>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</si>
  <si>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</si>
  <si>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</si>
  <si>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</si>
  <si>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</si>
  <si>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</si>
  <si>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</si>
  <si>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</si>
  <si>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</si>
  <si>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</si>
  <si>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</si>
  <si>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</si>
  <si>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</si>
  <si>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</si>
  <si>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</si>
  <si>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</si>
  <si>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</si>
  <si>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</si>
  <si>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</si>
  <si>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</si>
  <si>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</si>
  <si>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</si>
  <si>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</si>
  <si>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</si>
  <si>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</si>
  <si>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</si>
  <si>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</si>
  <si>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</si>
  <si>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</si>
  <si>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</si>
  <si>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</si>
  <si>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</si>
  <si>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</si>
  <si>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</si>
  <si>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</si>
  <si>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</si>
  <si>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</si>
  <si>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</si>
  <si>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</si>
  <si>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</si>
  <si>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</si>
  <si>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</si>
  <si>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</si>
  <si>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</si>
  <si>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</si>
  <si>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</si>
  <si>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</si>
  <si>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</si>
  <si>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</si>
  <si>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</si>
  <si>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</si>
  <si>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</si>
  <si>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</si>
  <si>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</si>
  <si>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</si>
  <si>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</si>
  <si>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</si>
  <si>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</si>
  <si>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</si>
  <si>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</si>
  <si>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</si>
  <si>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</si>
  <si>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</si>
  <si>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</si>
  <si>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</si>
  <si>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</si>
  <si>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</si>
  <si>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</si>
  <si>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</si>
  <si>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</si>
  <si>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</si>
  <si>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</si>
  <si>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</si>
  <si>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</si>
  <si>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</si>
  <si>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</si>
  <si>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</si>
  <si>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</si>
  <si>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</si>
  <si>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</si>
  <si>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</si>
  <si>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</si>
  <si>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</si>
  <si>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</si>
  <si>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</si>
  <si>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</si>
  <si>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</si>
  <si>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</si>
  <si>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</si>
  <si>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</si>
  <si>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</si>
  <si>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</si>
  <si>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</si>
  <si>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</si>
  <si>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</si>
  <si>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</si>
  <si>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</si>
  <si>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</si>
  <si>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</si>
  <si>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</si>
  <si>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</si>
  <si>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</si>
  <si>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</si>
  <si>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</si>
  <si>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</si>
  <si>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</si>
  <si>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</si>
  <si>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</si>
  <si>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</si>
  <si>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</si>
  <si>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</si>
  <si>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</si>
  <si>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</si>
  <si>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</si>
  <si>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</si>
  <si>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</si>
  <si>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</si>
  <si>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</si>
  <si>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</si>
  <si>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</si>
  <si>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</si>
  <si>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</si>
  <si>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</si>
  <si>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</si>
  <si>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</si>
  <si>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</si>
  <si>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</si>
  <si>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</si>
  <si>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</si>
  <si>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</si>
  <si>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</si>
  <si>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</si>
  <si>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</si>
  <si>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</si>
  <si>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</si>
  <si>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</si>
  <si>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</si>
  <si>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</si>
  <si>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</si>
  <si>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</si>
  <si>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</si>
  <si>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</si>
  <si>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</si>
  <si>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</si>
  <si>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</si>
  <si>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</si>
  <si>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</si>
  <si>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</si>
  <si>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</si>
  <si>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</si>
  <si>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</si>
  <si>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</si>
  <si>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</si>
  <si>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</si>
  <si>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</si>
  <si>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</si>
  <si>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</si>
  <si>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</si>
  <si>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</si>
  <si>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</si>
  <si>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</si>
  <si>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</si>
  <si>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</si>
  <si>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</si>
  <si>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</si>
  <si>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</si>
  <si>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</si>
  <si>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</si>
  <si>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</si>
  <si>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</si>
  <si>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</si>
  <si>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</si>
  <si>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</si>
  <si>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</si>
  <si>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</si>
  <si>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</si>
  <si>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</si>
  <si>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</si>
  <si>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</si>
  <si>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</si>
  <si>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</si>
  <si>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</si>
  <si>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</si>
  <si>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</si>
  <si>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</si>
  <si>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</si>
  <si>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</si>
  <si>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</si>
  <si>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</si>
  <si>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</si>
  <si>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</si>
  <si>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</si>
  <si>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</si>
  <si>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</si>
  <si>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</si>
  <si>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</si>
  <si>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</si>
  <si>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</si>
  <si>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</si>
  <si>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</si>
  <si>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</si>
  <si>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</si>
  <si>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</si>
  <si>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</si>
  <si>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</si>
  <si>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</si>
  <si>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</si>
  <si>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</si>
  <si>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</si>
  <si>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</si>
  <si>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</si>
  <si>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</si>
  <si>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</si>
  <si>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</si>
  <si>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</si>
  <si>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</si>
  <si>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</si>
  <si>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</si>
  <si>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</si>
  <si>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</si>
  <si>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</si>
  <si>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</si>
  <si>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</si>
  <si>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</si>
  <si>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</si>
  <si>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</si>
  <si>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</si>
  <si>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</si>
  <si>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</si>
  <si>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</si>
  <si>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</si>
  <si>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</si>
  <si>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</si>
  <si>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</si>
  <si>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</si>
  <si>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</si>
  <si>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</si>
  <si>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</si>
  <si>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</si>
  <si>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</si>
  <si>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</si>
  <si>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</si>
  <si>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</si>
  <si>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</si>
  <si>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</si>
  <si>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</si>
  <si>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</si>
  <si>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</si>
  <si>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</si>
  <si>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</si>
  <si>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</si>
  <si>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</si>
  <si>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</si>
  <si>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</si>
  <si>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</si>
  <si>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</si>
  <si>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</si>
  <si>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</si>
  <si>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</si>
  <si>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</si>
  <si>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</si>
  <si>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</si>
  <si>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</si>
  <si>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</si>
  <si>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</si>
  <si>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</si>
  <si>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</si>
  <si>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</si>
  <si>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</si>
  <si>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</si>
  <si>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</si>
  <si>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</si>
  <si>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</si>
  <si>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</si>
  <si>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</si>
  <si>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</si>
  <si>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</si>
  <si>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</si>
  <si>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</si>
  <si>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</si>
  <si>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</si>
  <si>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</si>
  <si>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</si>
  <si>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</si>
  <si>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</si>
  <si>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</si>
  <si>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</si>
  <si>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</si>
  <si>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</si>
  <si>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</si>
  <si>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</si>
  <si>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</si>
  <si>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</si>
  <si>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</si>
  <si>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</si>
  <si>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</si>
  <si>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</si>
  <si>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</si>
  <si>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</si>
  <si>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</si>
  <si>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</si>
  <si>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</si>
  <si>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</si>
  <si>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</si>
  <si>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</si>
  <si>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</si>
  <si>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</si>
  <si>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</si>
  <si>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</si>
  <si>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</si>
  <si>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</si>
  <si>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</si>
  <si>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</si>
  <si>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</si>
  <si>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</si>
  <si>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</si>
  <si>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</si>
  <si>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</si>
  <si>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</si>
  <si>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</si>
  <si>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</si>
  <si>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</si>
  <si>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</si>
  <si>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</si>
  <si>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</si>
  <si>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</si>
  <si>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</si>
  <si>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</si>
  <si>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</si>
  <si>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</si>
  <si>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</si>
  <si>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</si>
  <si>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</si>
  <si>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</si>
  <si>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</si>
  <si>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</si>
  <si>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</si>
  <si>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</si>
  <si>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</si>
  <si>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</si>
  <si>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</si>
  <si>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</si>
  <si>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</si>
  <si>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</si>
  <si>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</si>
  <si>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</si>
  <si>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</si>
  <si>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</si>
  <si>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</si>
  <si>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</si>
  <si>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</si>
  <si>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</si>
  <si>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</si>
  <si>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</si>
  <si>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</si>
  <si>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</si>
  <si>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</si>
  <si>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</si>
  <si>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</si>
  <si>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</si>
  <si>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</si>
  <si>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</si>
  <si>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</si>
  <si>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</si>
  <si>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</si>
  <si>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</si>
  <si>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</si>
  <si>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</si>
  <si>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</si>
  <si>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</si>
  <si>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</si>
  <si>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</si>
  <si>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</si>
  <si>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</si>
  <si>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</si>
  <si>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</si>
  <si>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</si>
  <si>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</si>
  <si>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</si>
  <si>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</si>
  <si>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</si>
  <si>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</si>
  <si>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</si>
  <si>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</si>
  <si>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</si>
  <si>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</si>
  <si>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</si>
  <si>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</si>
  <si>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</si>
  <si>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</si>
  <si>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</si>
  <si>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</si>
  <si>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</si>
  <si>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</si>
  <si>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</si>
  <si>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</si>
  <si>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</si>
  <si>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</si>
  <si>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</si>
  <si>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</si>
  <si>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</si>
  <si>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</si>
  <si>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</si>
  <si>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</si>
  <si>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</si>
  <si>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</si>
  <si>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</si>
  <si>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</si>
  <si>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</si>
  <si>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</si>
  <si>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</si>
  <si>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</si>
  <si>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</si>
  <si>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</si>
  <si>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</si>
  <si>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</si>
  <si>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</si>
  <si>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</si>
  <si>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</si>
  <si>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</si>
  <si>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</si>
  <si>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</si>
  <si>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</si>
  <si>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</si>
  <si>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</si>
  <si>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</si>
  <si>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</si>
  <si>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</si>
  <si>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</si>
  <si>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</si>
  <si>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</si>
  <si>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</si>
  <si>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</si>
  <si>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</si>
  <si>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</si>
  <si>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</si>
  <si>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</si>
  <si>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</si>
  <si>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</si>
  <si>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</si>
  <si>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</si>
  <si>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</si>
  <si>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</si>
  <si>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</si>
  <si>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</si>
  <si>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</si>
  <si>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</si>
  <si>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</si>
  <si>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</si>
  <si>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</si>
  <si>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</si>
  <si>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</si>
  <si>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</si>
  <si>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</si>
  <si>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</si>
  <si>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</si>
  <si>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</si>
  <si>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</si>
  <si>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</si>
  <si>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</si>
  <si>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</si>
  <si>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</si>
  <si>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</si>
  <si>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</si>
  <si>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</si>
  <si>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</si>
  <si>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</si>
  <si>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</si>
  <si>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</si>
  <si>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</si>
  <si>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</si>
  <si>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</si>
  <si>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</si>
  <si>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</si>
  <si>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</si>
  <si>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</si>
  <si>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</si>
  <si>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</si>
  <si>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</si>
  <si>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</si>
  <si>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</si>
  <si>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</si>
  <si>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</si>
  <si>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</si>
  <si>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</si>
  <si>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</si>
  <si>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</si>
  <si>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</si>
  <si>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</si>
  <si>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</si>
  <si>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</si>
  <si>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</si>
  <si>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</si>
  <si>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</si>
  <si>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</si>
  <si>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</si>
  <si>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</si>
  <si>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</si>
  <si>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</si>
  <si>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</si>
  <si>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</si>
  <si>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</si>
  <si>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</si>
  <si>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</si>
  <si>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</si>
  <si>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</si>
  <si>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</si>
  <si>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</si>
  <si>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</si>
  <si>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</si>
  <si>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</si>
  <si>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</si>
  <si>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</si>
  <si>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</si>
  <si>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</si>
  <si>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</si>
  <si>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</si>
  <si>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</si>
  <si>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</si>
  <si>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</si>
  <si>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</si>
  <si>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</si>
  <si>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</si>
  <si>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</si>
  <si>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</si>
  <si>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</si>
  <si>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</si>
  <si>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</si>
  <si>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</si>
  <si>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</si>
  <si>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</si>
  <si>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</si>
  <si>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</si>
  <si>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</si>
  <si>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</si>
  <si>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</si>
  <si>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</si>
  <si>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</si>
  <si>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</si>
  <si>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</si>
  <si>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</si>
  <si>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</si>
  <si>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</si>
  <si>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</si>
  <si>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</si>
  <si>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</si>
  <si>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</si>
  <si>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</si>
  <si>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</si>
  <si>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</si>
  <si>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</si>
  <si>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</si>
  <si>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</si>
  <si>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</si>
  <si>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</si>
  <si>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</si>
  <si>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</si>
  <si>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</si>
  <si>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</si>
  <si>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</si>
  <si>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</si>
  <si>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</si>
  <si>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</si>
  <si>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</si>
  <si>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</si>
  <si>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</si>
  <si>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</si>
  <si>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</si>
  <si>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</si>
  <si>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</si>
  <si>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</si>
  <si>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</si>
  <si>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</si>
  <si>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</si>
  <si>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</si>
  <si>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</si>
  <si>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</si>
  <si>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</si>
  <si>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</si>
  <si>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</si>
  <si>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</si>
  <si>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</si>
  <si>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</si>
  <si>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</si>
  <si>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</si>
  <si>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</si>
  <si>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</si>
  <si>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</si>
  <si>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</si>
  <si>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</si>
  <si>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</si>
  <si>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</si>
  <si>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</si>
  <si>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</si>
  <si>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</si>
  <si>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</si>
  <si>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</si>
  <si>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</si>
  <si>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</si>
  <si>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</si>
  <si>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</si>
  <si>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</si>
  <si>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</si>
  <si>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</si>
  <si>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</si>
  <si>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</si>
  <si>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</si>
  <si>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</si>
  <si>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</si>
  <si>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</si>
  <si>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</si>
  <si>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</si>
  <si>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</si>
  <si>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</si>
  <si>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</si>
  <si>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</si>
  <si>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</si>
  <si>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</si>
  <si>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</si>
  <si>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</si>
  <si>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</si>
  <si>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</si>
  <si>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</si>
  <si>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</si>
  <si>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</si>
  <si>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</si>
  <si>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</si>
  <si>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</si>
  <si>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</si>
  <si>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</si>
  <si>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</si>
  <si>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</si>
  <si>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</si>
  <si>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</si>
  <si>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</si>
  <si>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</si>
  <si>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</si>
  <si>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</si>
  <si>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</si>
  <si>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</si>
  <si>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</si>
  <si>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</si>
  <si>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</si>
  <si>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</si>
  <si>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</si>
  <si>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</si>
  <si>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</si>
  <si>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</si>
  <si>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</si>
  <si>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</si>
  <si>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</si>
  <si>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</si>
  <si>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</si>
  <si>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</si>
  <si>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</si>
  <si>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</si>
  <si>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</si>
  <si>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</si>
  <si>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</si>
  <si>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</si>
  <si>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</si>
  <si>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</si>
  <si>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</si>
  <si>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</si>
  <si>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</si>
  <si>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</si>
  <si>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</si>
  <si>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</si>
  <si>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</si>
  <si>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</si>
  <si>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</si>
  <si>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</si>
  <si>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</si>
  <si>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</si>
  <si>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</si>
  <si>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</si>
  <si>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</si>
  <si>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</si>
  <si>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</si>
  <si>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</si>
  <si>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</si>
  <si>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</si>
  <si>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</si>
  <si>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</si>
  <si>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</si>
  <si>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</si>
  <si>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</si>
  <si>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</si>
  <si>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</si>
  <si>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</si>
  <si>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</si>
  <si>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</si>
  <si>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</si>
  <si>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</si>
  <si>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</si>
  <si>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</si>
  <si>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</si>
  <si>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</si>
  <si>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</si>
  <si>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</si>
  <si>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</si>
  <si>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</si>
  <si>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</si>
  <si>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</si>
  <si>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</si>
  <si>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</si>
  <si>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</si>
  <si>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</si>
  <si>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</si>
  <si>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</si>
  <si>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</si>
  <si>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</si>
  <si>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</si>
  <si>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</si>
  <si>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</si>
  <si>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</si>
  <si>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</si>
  <si>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</si>
  <si>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</si>
  <si>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</si>
  <si>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</si>
  <si>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</si>
  <si>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</si>
  <si>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</si>
  <si>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</si>
  <si>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</si>
  <si>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</si>
  <si>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</si>
  <si>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</si>
  <si>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</si>
  <si>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</si>
  <si>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</si>
  <si>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</si>
  <si>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</si>
  <si>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</si>
  <si>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</si>
  <si>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</si>
  <si>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</si>
  <si>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</si>
  <si>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</si>
  <si>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</si>
  <si>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</si>
  <si>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</si>
  <si>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</si>
  <si>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</si>
  <si>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</si>
  <si>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</si>
  <si>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</si>
  <si>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</si>
  <si>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</si>
  <si>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</si>
  <si>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</si>
  <si>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</si>
  <si>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</si>
  <si>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</si>
  <si>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</si>
  <si>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</si>
  <si>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</si>
  <si>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</si>
  <si>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</si>
  <si>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</si>
  <si>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</si>
  <si>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</si>
  <si>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</si>
  <si>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</si>
  <si>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</si>
  <si>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</si>
  <si>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</si>
  <si>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</si>
  <si>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</si>
  <si>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</si>
  <si>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</si>
  <si>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</si>
  <si>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</si>
  <si>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</si>
  <si>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</si>
  <si>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</si>
  <si>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</si>
  <si>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</si>
  <si>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</si>
  <si>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</si>
  <si>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</si>
  <si>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</si>
  <si>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</si>
  <si>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</si>
  <si>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</si>
  <si>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</si>
  <si>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</si>
  <si>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</si>
  <si>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</si>
  <si>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</si>
  <si>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</si>
  <si>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</si>
  <si>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</si>
  <si>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</si>
  <si>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</si>
  <si>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</si>
  <si>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</si>
  <si>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</si>
  <si>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</si>
  <si>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</si>
  <si>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</si>
  <si>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</si>
  <si>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</si>
  <si>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</si>
  <si>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</si>
  <si>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</si>
  <si>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</si>
  <si>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</si>
  <si>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</si>
  <si>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</si>
  <si>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</si>
  <si>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</si>
  <si>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</si>
  <si>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</si>
  <si>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</si>
  <si>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</si>
  <si>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</si>
  <si>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</si>
  <si>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</si>
  <si>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</si>
  <si>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</si>
  <si>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</si>
  <si>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</si>
  <si>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</si>
  <si>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</si>
  <si>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</si>
  <si>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</si>
  <si>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</si>
  <si>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</si>
  <si>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</si>
  <si>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</si>
  <si>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</si>
  <si>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</si>
  <si>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</si>
  <si>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</si>
  <si>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</si>
  <si>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</si>
  <si>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</si>
  <si>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</si>
  <si>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</si>
  <si>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</si>
  <si>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</si>
  <si>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</si>
  <si>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</si>
  <si>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</si>
  <si>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</si>
  <si>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</si>
  <si>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</si>
  <si>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</si>
  <si>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</si>
  <si>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</si>
  <si>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</si>
  <si>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</si>
  <si>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</si>
  <si>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</si>
  <si>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</si>
  <si>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</si>
  <si>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</si>
  <si>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</si>
  <si>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</si>
  <si>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</si>
  <si>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</si>
  <si>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</si>
  <si>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</si>
  <si>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</si>
  <si>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</si>
  <si>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</si>
  <si>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</si>
  <si>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</si>
  <si>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</si>
  <si>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</si>
  <si>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</si>
  <si>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</si>
  <si>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</si>
  <si>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</si>
  <si>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</si>
  <si>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</si>
  <si>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</si>
  <si>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</si>
  <si>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</si>
  <si>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</si>
  <si>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</si>
  <si>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</si>
  <si>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</si>
  <si>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</si>
  <si>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</si>
  <si>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</si>
  <si>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</si>
  <si>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</si>
  <si>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</si>
  <si>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</si>
  <si>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</si>
  <si>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</si>
  <si>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</si>
  <si>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</si>
  <si>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</si>
  <si>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</si>
  <si>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</si>
  <si>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</si>
  <si>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</si>
  <si>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</si>
  <si>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</si>
  <si>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</si>
  <si>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</si>
  <si>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</si>
  <si>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</si>
  <si>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</si>
  <si>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</si>
  <si>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</si>
  <si>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</si>
  <si>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</si>
  <si>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</si>
  <si>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</si>
  <si>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</si>
  <si>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</si>
  <si>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</si>
  <si>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</si>
  <si>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</si>
  <si>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</si>
  <si>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</si>
  <si>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</si>
  <si>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</si>
  <si>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</si>
  <si>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</si>
  <si>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</si>
  <si>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</si>
  <si>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</si>
  <si>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</si>
  <si>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</si>
  <si>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</si>
  <si>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</si>
  <si>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</si>
  <si>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</si>
  <si>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</si>
  <si>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</si>
  <si>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</si>
  <si>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</si>
  <si>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</si>
  <si>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</si>
  <si>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</si>
  <si>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</si>
  <si>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</si>
  <si>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</si>
  <si>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</si>
  <si>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</si>
  <si>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</si>
  <si>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</si>
  <si>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</si>
  <si>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</si>
  <si>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</si>
  <si>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</si>
  <si>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</si>
  <si>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</si>
  <si>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</si>
  <si>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</si>
  <si>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</si>
  <si>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</si>
  <si>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</si>
  <si>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</si>
  <si>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</si>
  <si>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</si>
  <si>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</si>
  <si>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</si>
  <si>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</si>
  <si>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</si>
  <si>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</si>
  <si>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</si>
  <si>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</si>
  <si>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</si>
  <si>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</si>
  <si>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</si>
  <si>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</si>
  <si>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</si>
  <si>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</si>
  <si>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</si>
  <si>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</si>
  <si>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</si>
  <si>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</si>
  <si>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</si>
  <si>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</si>
  <si>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</si>
  <si>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</si>
  <si>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</si>
  <si>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</si>
  <si>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</si>
  <si>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</si>
  <si>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</si>
  <si>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</si>
  <si>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</si>
  <si>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</si>
  <si>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</si>
  <si>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</si>
  <si>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</si>
  <si>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</si>
  <si>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</si>
  <si>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</si>
  <si>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</si>
  <si>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</si>
  <si>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</si>
  <si>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</si>
  <si>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</si>
  <si>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</si>
  <si>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</si>
  <si>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</si>
  <si>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</si>
  <si>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</si>
  <si>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</si>
  <si>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</si>
  <si>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</si>
  <si>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</si>
  <si>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</si>
  <si>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</si>
  <si>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</si>
  <si>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</si>
  <si>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</si>
  <si>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</si>
  <si>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</si>
  <si>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</si>
  <si>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</si>
  <si>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</si>
  <si>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</si>
  <si>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</si>
  <si>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</si>
  <si>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</si>
  <si>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</si>
  <si>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</si>
  <si>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</si>
  <si>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</si>
  <si>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</si>
  <si>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</si>
  <si>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</si>
  <si>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</si>
  <si>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</si>
  <si>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</si>
  <si>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</si>
  <si>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</si>
  <si>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</si>
  <si>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</si>
  <si>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</si>
  <si>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</si>
  <si>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</si>
  <si>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</si>
  <si>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</si>
  <si>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</si>
  <si>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</si>
  <si>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</si>
  <si>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</si>
  <si>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</si>
  <si>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</si>
  <si>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</si>
  <si>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</si>
  <si>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</si>
  <si>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</si>
  <si>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</si>
  <si>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</si>
  <si>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</si>
  <si>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</si>
  <si>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</si>
  <si>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</si>
  <si>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</si>
  <si>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</si>
  <si>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</si>
  <si>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</si>
  <si>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</si>
  <si>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</si>
  <si>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</si>
  <si>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</si>
  <si>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</si>
  <si>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</si>
  <si>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</si>
  <si>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</si>
  <si>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</si>
  <si>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</si>
  <si>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</si>
  <si>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</si>
  <si>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</si>
  <si>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</si>
  <si>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</si>
  <si>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</si>
  <si>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</si>
  <si>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</si>
  <si>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</si>
  <si>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</si>
  <si>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</si>
  <si>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</si>
  <si>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</si>
  <si>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</si>
  <si>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</si>
  <si>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</si>
  <si>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</si>
  <si>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</si>
  <si>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</si>
  <si>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</si>
  <si>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</si>
  <si>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</si>
  <si>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</si>
  <si>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</si>
  <si>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</si>
  <si>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</si>
  <si>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</si>
  <si>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</si>
  <si>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</si>
  <si>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</si>
  <si>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</si>
  <si>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</si>
  <si>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</si>
  <si>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</si>
  <si>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</si>
  <si>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</si>
  <si>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</si>
  <si>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</si>
  <si>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</si>
  <si>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</si>
  <si>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</si>
  <si>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</si>
  <si>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</si>
  <si>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</si>
  <si>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</si>
  <si>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</si>
  <si>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</si>
  <si>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</si>
  <si>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</si>
  <si>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</si>
  <si>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</si>
  <si>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</si>
  <si>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</si>
  <si>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</si>
  <si>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</si>
  <si>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</si>
  <si>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</si>
  <si>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</si>
  <si>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</si>
  <si>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</si>
  <si>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</si>
  <si>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</si>
  <si>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</si>
  <si>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</si>
  <si>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</si>
  <si>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</si>
  <si>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</si>
  <si>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</si>
  <si>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</si>
  <si>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</si>
  <si>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</si>
  <si>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</si>
  <si>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</si>
  <si>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</si>
  <si>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</si>
  <si>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</si>
  <si>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</si>
  <si>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</si>
  <si>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</si>
  <si>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</si>
  <si>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</si>
  <si>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</si>
  <si>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</si>
  <si>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</si>
  <si>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</si>
  <si>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</si>
  <si>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</si>
  <si>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</si>
  <si>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</si>
  <si>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</si>
  <si>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</si>
  <si>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</si>
  <si>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</si>
  <si>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</si>
  <si>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</si>
  <si>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</si>
  <si>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</si>
  <si>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</si>
  <si>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</si>
  <si>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</si>
  <si>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</si>
  <si>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</si>
  <si>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</si>
  <si>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</si>
  <si>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</si>
  <si>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</si>
  <si>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</si>
  <si>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</si>
  <si>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</si>
  <si>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</si>
  <si>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</si>
  <si>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</si>
  <si>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</si>
  <si>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</si>
  <si>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</si>
  <si>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</si>
  <si>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</si>
  <si>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</si>
  <si>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</si>
  <si>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</si>
  <si>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</si>
  <si>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</si>
  <si>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</si>
  <si>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</si>
  <si>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</si>
  <si>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</si>
  <si>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</si>
  <si>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</si>
  <si>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</si>
  <si>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</si>
  <si>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</si>
  <si>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</si>
  <si>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</si>
  <si>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</si>
  <si>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</si>
  <si>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</si>
  <si>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</si>
  <si>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</si>
  <si>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</si>
  <si>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</si>
  <si>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</si>
  <si>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</si>
  <si>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</si>
  <si>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</si>
  <si>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</si>
  <si>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</si>
  <si>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</si>
  <si>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</si>
  <si>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</si>
  <si>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</si>
  <si>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</si>
  <si>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</si>
  <si>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</si>
  <si>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</si>
  <si>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</si>
  <si>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</si>
  <si>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</si>
  <si>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</si>
  <si>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</si>
  <si>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</si>
  <si>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</si>
  <si>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</si>
  <si>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</si>
  <si>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</si>
  <si>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</si>
  <si>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</si>
  <si>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</si>
  <si>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</si>
  <si>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</si>
  <si>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</si>
  <si>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</si>
  <si>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</si>
  <si>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</si>
  <si>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</si>
  <si>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</si>
  <si>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</si>
  <si>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</si>
  <si>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</si>
  <si>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</si>
  <si>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</si>
  <si>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</si>
  <si>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</si>
  <si>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</si>
  <si>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</si>
  <si>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</si>
  <si>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</si>
  <si>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</si>
  <si>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</si>
  <si>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</si>
  <si>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</si>
  <si>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</si>
  <si>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</si>
  <si>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</si>
  <si>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</si>
  <si>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</si>
  <si>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</si>
  <si>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</si>
  <si>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</si>
  <si>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</si>
  <si>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</si>
  <si>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</si>
  <si>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</si>
  <si>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</si>
  <si>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</si>
  <si>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</si>
  <si>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</si>
  <si>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</si>
  <si>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</si>
  <si>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</si>
  <si>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</si>
  <si>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</si>
  <si>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</si>
  <si>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</si>
  <si>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</si>
  <si>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</si>
  <si>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</si>
  <si>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</si>
  <si>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</si>
  <si>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</si>
  <si>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</si>
  <si>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</si>
  <si>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</si>
  <si>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</si>
  <si>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</si>
  <si>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</si>
  <si>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</si>
  <si>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</si>
  <si>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</si>
  <si>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</si>
  <si>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</si>
  <si>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</si>
  <si>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</si>
  <si>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</si>
  <si>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</si>
  <si>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</si>
  <si>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</si>
  <si>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</si>
  <si>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</si>
  <si>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</si>
  <si>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</si>
  <si>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</si>
  <si>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</si>
  <si>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</si>
  <si>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</si>
  <si>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</si>
  <si>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</si>
  <si>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</si>
  <si>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</si>
  <si>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</si>
  <si>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</si>
  <si>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</si>
  <si>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</si>
  <si>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</si>
  <si>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</si>
  <si>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</si>
  <si>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</si>
  <si>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</si>
  <si>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</si>
  <si>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</si>
  <si>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</si>
  <si>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</si>
  <si>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</si>
  <si>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</si>
  <si>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</si>
  <si>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</si>
  <si>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</si>
  <si>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</si>
  <si>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</si>
  <si>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</si>
  <si>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</si>
  <si>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</si>
  <si>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</si>
  <si>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</si>
  <si>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</si>
  <si>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</si>
  <si>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</si>
  <si>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</si>
  <si>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</si>
  <si>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</si>
  <si>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</si>
  <si>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</si>
  <si>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</si>
  <si>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</si>
  <si>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</si>
  <si>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</si>
  <si>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</si>
  <si>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</si>
  <si>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</si>
  <si>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</si>
  <si>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</si>
  <si>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</si>
  <si>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</si>
  <si>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</si>
  <si>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</si>
  <si>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</si>
  <si>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</si>
  <si>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</si>
  <si>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</si>
  <si>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</si>
  <si>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</si>
  <si>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</si>
  <si>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</si>
  <si>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</si>
  <si>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</si>
  <si>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</si>
  <si>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</si>
  <si>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</si>
  <si>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</si>
  <si>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</si>
  <si>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</si>
  <si>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</si>
  <si>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</si>
  <si>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</si>
  <si>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</si>
  <si>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</si>
  <si>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</si>
  <si>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</si>
  <si>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</si>
  <si>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</si>
  <si>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</si>
  <si>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</si>
  <si>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</si>
  <si>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</si>
  <si>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</si>
  <si>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</si>
  <si>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</si>
  <si>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</si>
  <si>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</si>
  <si>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</si>
  <si>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</si>
  <si>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</si>
  <si>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</si>
  <si>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</si>
  <si>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</si>
  <si>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</si>
  <si>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</si>
  <si>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</si>
  <si>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</si>
  <si>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</si>
  <si>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</si>
  <si>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</si>
  <si>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</si>
  <si>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</si>
  <si>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</si>
  <si>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</si>
  <si>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</si>
  <si>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</si>
  <si>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</si>
  <si>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</si>
  <si>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</si>
  <si>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</si>
  <si>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</si>
  <si>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</si>
  <si>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</si>
  <si>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</si>
  <si>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</si>
  <si>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</si>
  <si>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</si>
  <si>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</si>
  <si>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</si>
  <si>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</si>
  <si>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</si>
  <si>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</si>
  <si>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</si>
  <si>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</si>
  <si>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</si>
  <si>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</si>
  <si>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</si>
  <si>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</si>
  <si>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</si>
  <si>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</si>
  <si>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</si>
  <si>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</si>
  <si>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</si>
  <si>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</si>
  <si>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</si>
  <si>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</si>
  <si>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</si>
  <si>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</si>
  <si>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</si>
  <si>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</si>
  <si>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</si>
  <si>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</si>
  <si>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</si>
  <si>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</si>
  <si>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</si>
  <si>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</si>
  <si>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</si>
  <si>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</si>
  <si>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</si>
  <si>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</si>
  <si>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</si>
  <si>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</si>
  <si>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</si>
  <si>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</si>
  <si>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</si>
  <si>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</si>
  <si>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</si>
  <si>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</si>
  <si>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</si>
  <si>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</si>
  <si>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</si>
  <si>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</si>
  <si>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</si>
  <si>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</si>
  <si>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</si>
  <si>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</si>
  <si>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</si>
  <si>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</si>
  <si>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</si>
  <si>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</si>
  <si>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</si>
  <si>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</si>
  <si>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</si>
  <si>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</si>
  <si>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</si>
  <si>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</si>
  <si>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</si>
  <si>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</si>
  <si>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</si>
  <si>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</si>
  <si>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</si>
  <si>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</si>
  <si>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</si>
  <si>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</si>
  <si>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</si>
  <si>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</si>
  <si>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</si>
  <si>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</si>
  <si>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</si>
  <si>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</si>
  <si>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</si>
  <si>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</si>
  <si>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</si>
  <si>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</si>
  <si>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</si>
  <si>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</si>
  <si>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</si>
  <si>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</si>
  <si>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</si>
  <si>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</si>
  <si>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</si>
  <si>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</si>
  <si>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</si>
  <si>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</si>
  <si>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</si>
  <si>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</si>
  <si>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</si>
  <si>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</si>
  <si>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</si>
  <si>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</si>
  <si>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</si>
  <si>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</si>
  <si>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</si>
  <si>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</si>
  <si>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</si>
  <si>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</si>
  <si>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</si>
  <si>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</si>
  <si>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</si>
  <si>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</si>
  <si>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</si>
  <si>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</si>
  <si>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</si>
  <si>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</si>
  <si>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</si>
  <si>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</si>
  <si>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</si>
  <si>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</si>
  <si>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</si>
  <si>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</si>
  <si>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</si>
  <si>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</si>
  <si>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</si>
  <si>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</si>
  <si>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</si>
  <si>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</si>
  <si>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</si>
  <si>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</si>
  <si>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</si>
  <si>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</si>
  <si>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</si>
  <si>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</si>
  <si>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</si>
  <si>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</si>
  <si>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</si>
  <si>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</si>
  <si>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</si>
  <si>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</si>
  <si>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</si>
  <si>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</si>
  <si>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</si>
  <si>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</si>
  <si>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</si>
  <si>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</si>
  <si>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</si>
  <si>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</si>
  <si>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</si>
  <si>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</si>
  <si>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</si>
  <si>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</si>
  <si>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</si>
  <si>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</si>
  <si>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</si>
  <si>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</si>
  <si>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</si>
  <si>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</si>
  <si>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</si>
  <si>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</si>
  <si>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</si>
  <si>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</si>
  <si>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</si>
  <si>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</si>
  <si>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</si>
  <si>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</si>
  <si>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</si>
  <si>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</si>
  <si>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</si>
  <si>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</si>
  <si>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</si>
  <si>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</si>
  <si>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</si>
  <si>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</si>
  <si>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</si>
  <si>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</si>
  <si>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</si>
  <si>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</si>
  <si>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</si>
  <si>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</si>
  <si>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</si>
  <si>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</si>
  <si>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</si>
  <si>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</si>
  <si>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</si>
  <si>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</si>
  <si>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</si>
  <si>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</si>
  <si>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</si>
  <si>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</si>
  <si>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</si>
  <si>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</si>
  <si>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</si>
  <si>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</si>
  <si>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</si>
  <si>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</si>
  <si>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</si>
  <si>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</si>
  <si>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</si>
  <si>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</si>
  <si>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</si>
  <si>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</si>
  <si>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</si>
  <si>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</si>
  <si>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</si>
  <si>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</si>
  <si>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</si>
  <si>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</si>
  <si>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</si>
  <si>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</si>
  <si>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</si>
  <si>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</si>
  <si>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</si>
  <si>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</si>
  <si>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</si>
  <si>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</si>
  <si>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</si>
  <si>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</si>
  <si>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</si>
  <si>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</si>
  <si>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</si>
  <si>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</si>
  <si>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</si>
  <si>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</si>
  <si>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</si>
  <si>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</si>
  <si>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</si>
  <si>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</si>
  <si>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</si>
  <si>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</si>
  <si>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</si>
  <si>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</si>
  <si>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</si>
  <si>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</si>
  <si>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</si>
  <si>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</si>
  <si>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</si>
  <si>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</si>
  <si>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</si>
  <si>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</si>
  <si>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</si>
  <si>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</si>
  <si>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</si>
  <si>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</si>
  <si>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</si>
  <si>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</si>
  <si>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</si>
  <si>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</si>
  <si>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</si>
  <si>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</si>
  <si>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</si>
  <si>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</si>
  <si>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</si>
  <si>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</si>
  <si>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</si>
  <si>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</si>
  <si>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</si>
  <si>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</si>
  <si>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</si>
  <si>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</si>
  <si>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</si>
  <si>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</si>
  <si>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</si>
  <si>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</si>
  <si>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</si>
  <si>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</si>
  <si>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</si>
  <si>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</si>
  <si>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</si>
  <si>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</si>
  <si>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</si>
  <si>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</si>
  <si>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</si>
  <si>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</si>
  <si>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</si>
  <si>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</si>
  <si>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</si>
  <si>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</si>
  <si>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</si>
  <si>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</si>
  <si>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</si>
  <si>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</si>
  <si>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</si>
  <si>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</si>
  <si>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</si>
  <si>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</si>
  <si>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</si>
  <si>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</si>
  <si>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</si>
  <si>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</si>
  <si>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</si>
  <si>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</si>
  <si>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</si>
  <si>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</si>
  <si>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</si>
  <si>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</si>
  <si>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</si>
  <si>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</si>
  <si>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</si>
  <si>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</si>
  <si>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</si>
  <si>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</si>
  <si>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</si>
  <si>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</si>
  <si>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</si>
  <si>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</si>
  <si>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</si>
  <si>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</si>
  <si>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</si>
  <si>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</si>
  <si>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</si>
  <si>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</si>
  <si>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</si>
  <si>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</si>
  <si>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</si>
  <si>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</si>
  <si>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</si>
  <si>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</si>
  <si>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</si>
  <si>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</si>
  <si>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</si>
  <si>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</si>
  <si>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</si>
  <si>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</si>
  <si>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</si>
  <si>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</si>
  <si>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</si>
  <si>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</si>
  <si>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</si>
  <si>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</si>
  <si>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</si>
  <si>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</si>
  <si>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</si>
  <si>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</si>
  <si>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</si>
  <si>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</si>
  <si>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</si>
  <si>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</si>
  <si>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</si>
  <si>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</si>
  <si>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</si>
  <si>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</si>
  <si>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</si>
  <si>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</si>
  <si>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</si>
  <si>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</si>
  <si>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</si>
  <si>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</si>
  <si>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</si>
  <si>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</si>
  <si>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</si>
  <si>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</si>
  <si>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</si>
  <si>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</si>
  <si>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</si>
  <si>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</si>
  <si>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</si>
  <si>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</si>
  <si>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</si>
  <si>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</si>
  <si>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</si>
  <si>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</si>
  <si>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</si>
  <si>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</si>
  <si>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</si>
  <si>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</si>
  <si>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</si>
  <si>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</si>
  <si>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</si>
  <si>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</si>
  <si>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</si>
  <si>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</si>
  <si>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</si>
  <si>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</si>
  <si>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</si>
  <si>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</si>
  <si>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</si>
  <si>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</si>
  <si>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</si>
  <si>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</si>
  <si>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</si>
  <si>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</si>
  <si>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</si>
  <si>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</si>
  <si>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</si>
  <si>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</si>
  <si>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</si>
  <si>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</si>
  <si>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</si>
  <si>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</si>
  <si>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</si>
  <si>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</si>
  <si>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</si>
  <si>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</si>
  <si>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</si>
  <si>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</si>
  <si>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</si>
  <si>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</si>
  <si>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</si>
  <si>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</si>
  <si>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</si>
  <si>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</si>
  <si>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</si>
  <si>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</si>
  <si>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</si>
  <si>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</si>
  <si>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</si>
  <si>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</si>
  <si>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</si>
  <si>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</si>
  <si>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</si>
  <si>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</si>
  <si>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</si>
  <si>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</si>
  <si>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</si>
  <si>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</si>
  <si>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</si>
  <si>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</si>
  <si>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</si>
  <si>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</si>
  <si>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</si>
  <si>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</si>
  <si>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</si>
  <si>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</si>
  <si>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</si>
  <si>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</si>
  <si>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</si>
  <si>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</si>
  <si>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</si>
  <si>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</si>
  <si>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</si>
  <si>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</si>
  <si>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</si>
  <si>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</si>
  <si>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</si>
  <si>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</si>
  <si>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</si>
  <si>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</si>
  <si>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</si>
  <si>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</si>
  <si>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</si>
  <si>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</si>
  <si>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</si>
  <si>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</si>
  <si>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</si>
  <si>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</si>
  <si>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</si>
  <si>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</si>
  <si>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</si>
  <si>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</si>
  <si>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</si>
  <si>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</si>
  <si>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</si>
  <si>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</si>
  <si>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</si>
  <si>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</si>
  <si>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</si>
  <si>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</si>
  <si>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</si>
  <si>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</si>
  <si>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</si>
  <si>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</si>
  <si>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</si>
  <si>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</si>
  <si>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</si>
  <si>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</si>
  <si>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</si>
  <si>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</si>
  <si>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</si>
  <si>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</si>
  <si>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</si>
  <si>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</si>
  <si>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</si>
  <si>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</si>
  <si>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</si>
  <si>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</si>
  <si>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</si>
  <si>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</si>
  <si>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</si>
  <si>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</si>
  <si>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</si>
  <si>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</si>
  <si>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</si>
  <si>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</si>
  <si>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</si>
  <si>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</si>
  <si>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</si>
  <si>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</si>
  <si>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</si>
  <si>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</si>
  <si>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</si>
  <si>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</si>
  <si>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</si>
  <si>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</si>
  <si>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</si>
  <si>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</si>
  <si>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</si>
  <si>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</si>
  <si>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</si>
  <si>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</si>
  <si>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</si>
  <si>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</si>
  <si>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</si>
  <si>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</si>
  <si>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</si>
  <si>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</si>
  <si>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</si>
  <si>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</si>
  <si>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</si>
  <si>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</si>
  <si>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</si>
  <si>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</si>
  <si>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</si>
  <si>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</si>
  <si>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</si>
  <si>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</si>
  <si>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</si>
  <si>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</si>
  <si>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</si>
  <si>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</si>
  <si>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</si>
  <si>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</si>
  <si>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</si>
  <si>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</si>
  <si>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</si>
  <si>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</si>
  <si>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</si>
  <si>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</si>
  <si>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</si>
  <si>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</si>
  <si>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</si>
  <si>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</si>
  <si>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</si>
  <si>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</si>
  <si>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</si>
  <si>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</si>
  <si>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</si>
  <si>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</si>
  <si>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</si>
  <si>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</si>
  <si>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</si>
  <si>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</si>
  <si>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</si>
  <si>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</si>
  <si>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</si>
  <si>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</si>
  <si>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</si>
  <si>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</si>
  <si>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</si>
  <si>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</si>
  <si>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</si>
  <si>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</si>
  <si>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</si>
  <si>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</si>
  <si>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</si>
  <si>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</si>
  <si>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</si>
  <si>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</si>
  <si>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</si>
  <si>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</si>
  <si>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</si>
  <si>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</si>
  <si>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</si>
  <si>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</si>
  <si>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</si>
  <si>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</si>
  <si>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</si>
  <si>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</si>
  <si>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</si>
  <si>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</si>
  <si>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</si>
  <si>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</si>
  <si>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</si>
  <si>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</si>
  <si>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</si>
  <si>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</si>
  <si>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</si>
  <si>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</si>
  <si>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</si>
  <si>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</si>
  <si>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</si>
  <si>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</si>
  <si>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</si>
  <si>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</si>
  <si>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</si>
  <si>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</si>
  <si>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</si>
  <si>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</si>
  <si>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</si>
  <si>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</si>
  <si>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</si>
  <si>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</si>
  <si>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</si>
  <si>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</si>
  <si>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</si>
  <si>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</si>
  <si>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</si>
  <si>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</si>
  <si>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</si>
  <si>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</si>
  <si>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</si>
  <si>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</si>
  <si>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</si>
  <si>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</si>
  <si>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</si>
  <si>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</si>
  <si>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</si>
  <si>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</si>
  <si>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</si>
  <si>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</si>
  <si>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</si>
  <si>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</si>
  <si>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</si>
  <si>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</si>
  <si>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</si>
  <si>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</si>
  <si>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</si>
  <si>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</si>
  <si>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</si>
  <si>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</si>
  <si>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</si>
  <si>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</si>
  <si>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</si>
  <si>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</si>
  <si>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</si>
  <si>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</si>
  <si>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</si>
  <si>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</si>
  <si>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</si>
  <si>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</si>
  <si>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</si>
  <si>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</si>
  <si>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</si>
  <si>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</si>
  <si>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</si>
  <si>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</si>
  <si>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</si>
  <si>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</si>
  <si>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</si>
  <si>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</si>
  <si>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</si>
  <si>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</si>
  <si>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</si>
  <si>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</si>
  <si>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</si>
  <si>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</si>
  <si>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</si>
  <si>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</si>
  <si>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</si>
  <si>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</si>
  <si>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</si>
  <si>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</si>
  <si>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</si>
  <si>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</si>
  <si>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</si>
  <si>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</si>
  <si>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</si>
  <si>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</si>
  <si>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</si>
  <si>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</si>
  <si>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</si>
  <si>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</si>
  <si>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</si>
  <si>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</si>
  <si>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</si>
  <si>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</si>
  <si>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</si>
  <si>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</si>
  <si>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</si>
  <si>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</si>
  <si>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</si>
  <si>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</si>
  <si>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</si>
  <si>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</si>
  <si>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</si>
  <si>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</si>
  <si>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</si>
  <si>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</si>
  <si>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</si>
  <si>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</si>
  <si>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</si>
  <si>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</si>
  <si>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</si>
  <si>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</si>
  <si>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</si>
  <si>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</si>
  <si>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</si>
  <si>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</si>
  <si>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</si>
  <si>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</si>
  <si>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</si>
  <si>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</si>
  <si>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</si>
  <si>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</si>
  <si>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</si>
  <si>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</si>
  <si>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</si>
  <si>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</si>
  <si>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</si>
  <si>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</si>
  <si>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</si>
  <si>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</si>
  <si>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</si>
  <si>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</si>
  <si>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</si>
  <si>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</si>
  <si>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</si>
  <si>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</si>
  <si>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</si>
  <si>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</si>
  <si>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</si>
  <si>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</si>
  <si>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</si>
  <si>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</si>
  <si>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</si>
  <si>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</si>
  <si>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</si>
  <si>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</si>
  <si>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</si>
  <si>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</si>
  <si>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</si>
  <si>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</si>
  <si>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</si>
  <si>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</si>
  <si>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</si>
  <si>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</si>
  <si>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</si>
  <si>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</si>
  <si>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</si>
  <si>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</si>
  <si>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</si>
  <si>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</si>
  <si>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</si>
  <si>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</si>
  <si>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</si>
  <si>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</si>
  <si>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</si>
  <si>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</si>
  <si>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</si>
  <si>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</si>
  <si>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</si>
  <si>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</si>
  <si>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</si>
  <si>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</si>
  <si>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</si>
  <si>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</si>
  <si>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</si>
  <si>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</si>
  <si>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</si>
  <si>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</si>
  <si>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</si>
  <si>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</si>
  <si>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</si>
  <si>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</si>
  <si>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</si>
  <si>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</si>
  <si>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</si>
  <si>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</si>
  <si>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</si>
  <si>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</si>
  <si>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</si>
  <si>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</si>
  <si>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</si>
  <si>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</si>
  <si>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</si>
  <si>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</si>
  <si>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</si>
  <si>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</si>
  <si>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</si>
  <si>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</si>
  <si>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</si>
  <si>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</si>
  <si>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</si>
  <si>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</si>
  <si>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</si>
  <si>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</si>
  <si>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</si>
  <si>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</si>
  <si>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</si>
  <si>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</si>
  <si>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</si>
  <si>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</si>
  <si>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</si>
  <si>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</si>
  <si>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</si>
  <si>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</si>
  <si>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</si>
  <si>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</si>
  <si>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</si>
  <si>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</si>
  <si>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</si>
  <si>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</si>
  <si>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</si>
  <si>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</si>
  <si>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</si>
  <si>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</si>
  <si>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</si>
  <si>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</si>
  <si>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</si>
  <si>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</si>
  <si>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</si>
  <si>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</si>
  <si>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</si>
  <si>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</si>
  <si>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</si>
  <si>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</si>
  <si>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</si>
  <si>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</si>
  <si>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</si>
  <si>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</si>
  <si>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</si>
  <si>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</si>
  <si>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</si>
  <si>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</si>
  <si>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</si>
  <si>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</si>
  <si>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</si>
  <si>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</si>
  <si>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</si>
  <si>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</si>
  <si>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</si>
  <si>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</si>
  <si>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</si>
  <si>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</si>
  <si>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</si>
  <si>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</si>
  <si>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</si>
  <si>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</si>
  <si>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</si>
  <si>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</si>
  <si>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</si>
  <si>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</si>
  <si>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</si>
  <si>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</si>
  <si>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</si>
  <si>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</si>
  <si>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</si>
  <si>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</si>
  <si>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</si>
  <si>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</si>
  <si>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</si>
  <si>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</si>
  <si>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</si>
  <si>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</si>
  <si>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</si>
  <si>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</si>
  <si>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</si>
  <si>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</si>
  <si>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</si>
  <si>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</si>
  <si>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</si>
  <si>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</si>
  <si>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</si>
  <si>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</si>
  <si>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</si>
  <si>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</si>
  <si>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</si>
  <si>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</si>
  <si>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</si>
  <si>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</si>
  <si>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</si>
  <si>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</si>
  <si>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</si>
  <si>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</si>
  <si>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</si>
  <si>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</si>
  <si>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</si>
  <si>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</si>
  <si>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</si>
  <si>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</si>
  <si>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</si>
  <si>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</si>
  <si>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</si>
  <si>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</si>
  <si>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</si>
  <si>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</si>
  <si>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</si>
  <si>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</si>
  <si>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</si>
  <si>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</si>
  <si>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</si>
  <si>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</si>
  <si>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</si>
  <si>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</si>
  <si>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</si>
  <si>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</si>
  <si>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</si>
  <si>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</si>
  <si>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</si>
  <si>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</si>
  <si>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</si>
  <si>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</si>
  <si>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</si>
  <si>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</si>
  <si>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</si>
  <si>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</si>
  <si>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</si>
  <si>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</si>
  <si>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</si>
  <si>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</si>
  <si>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</si>
  <si>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</si>
  <si>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</si>
  <si>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</si>
  <si>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</si>
  <si>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</si>
  <si>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</si>
  <si>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</si>
  <si>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</si>
  <si>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</si>
  <si>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</si>
  <si>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</si>
  <si>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</si>
  <si>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</si>
  <si>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</si>
  <si>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</si>
  <si>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</si>
  <si>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</si>
  <si>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</si>
  <si>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</si>
  <si>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</si>
  <si>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</si>
  <si>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</si>
  <si>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</si>
  <si>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</si>
  <si>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</si>
  <si>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</si>
  <si>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</si>
  <si>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</si>
  <si>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</si>
  <si>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</si>
  <si>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</si>
  <si>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</si>
  <si>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</si>
  <si>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</si>
  <si>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</si>
  <si>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</si>
  <si>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</si>
  <si>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</si>
  <si>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</si>
  <si>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</si>
  <si>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</si>
  <si>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</si>
  <si>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</si>
  <si>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</si>
  <si>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</si>
  <si>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</si>
  <si>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</si>
  <si>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</si>
  <si>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</si>
  <si>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</si>
  <si>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</si>
  <si>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</si>
  <si>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</si>
  <si>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</si>
  <si>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</si>
  <si>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</si>
  <si>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</si>
  <si>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</si>
  <si>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</si>
  <si>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</si>
  <si>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</si>
  <si>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</si>
  <si>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</si>
  <si>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</si>
  <si>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</si>
  <si>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</si>
  <si>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</si>
  <si>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</si>
  <si>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</si>
  <si>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</si>
  <si>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</si>
  <si>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</si>
  <si>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</si>
  <si>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</si>
  <si>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</si>
  <si>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</si>
  <si>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</si>
  <si>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</si>
  <si>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</si>
  <si>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</si>
  <si>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</si>
  <si>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</si>
  <si>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</si>
  <si>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</si>
  <si>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</si>
  <si>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</si>
  <si>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</si>
  <si>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</si>
  <si>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</si>
  <si>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</si>
  <si>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</si>
  <si>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</si>
  <si>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</si>
  <si>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</si>
  <si>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</si>
  <si>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</si>
  <si>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</si>
  <si>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</si>
  <si>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</si>
  <si>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</si>
  <si>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</si>
  <si>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</si>
  <si>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</si>
  <si>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</si>
  <si>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</si>
  <si>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</si>
  <si>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</si>
  <si>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</si>
  <si>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</si>
  <si>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</si>
  <si>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</si>
  <si>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</si>
  <si>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</si>
  <si>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</si>
  <si>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</si>
  <si>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</si>
  <si>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</si>
  <si>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</si>
  <si>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</si>
  <si>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</si>
  <si>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</si>
  <si>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</si>
  <si>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</si>
  <si>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</si>
  <si>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</si>
  <si>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</si>
  <si>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</si>
  <si>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</si>
  <si>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</si>
  <si>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</si>
  <si>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</si>
  <si>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</si>
  <si>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</si>
  <si>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</si>
  <si>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</si>
  <si>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</si>
  <si>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</si>
  <si>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</si>
  <si>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</si>
  <si>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</si>
  <si>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</si>
  <si>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</si>
  <si>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</si>
  <si>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</si>
  <si>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</si>
  <si>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</si>
  <si>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</si>
  <si>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</si>
  <si>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</si>
  <si>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</si>
  <si>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</si>
  <si>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</si>
  <si>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</si>
  <si>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</si>
  <si>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</si>
  <si>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</si>
  <si>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</si>
  <si>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</si>
  <si>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</si>
  <si>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</si>
  <si>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</si>
  <si>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</si>
  <si>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</si>
  <si>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</si>
  <si>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</si>
  <si>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</si>
  <si>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</si>
  <si>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</si>
  <si>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</si>
  <si>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</si>
  <si>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</si>
  <si>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</si>
  <si>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</si>
  <si>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</si>
  <si>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</si>
  <si>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</si>
  <si>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</si>
  <si>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</si>
  <si>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</si>
  <si>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</si>
  <si>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</si>
  <si>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</si>
  <si>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</si>
  <si>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</si>
  <si>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</si>
  <si>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</si>
  <si>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</si>
  <si>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</si>
  <si>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</si>
  <si>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</si>
  <si>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</si>
  <si>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</si>
  <si>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</si>
  <si>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</si>
  <si>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</si>
  <si>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</si>
  <si>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</si>
  <si>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</si>
  <si>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</si>
  <si>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</si>
  <si>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</si>
  <si>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</si>
  <si>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</si>
  <si>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</si>
  <si>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</si>
  <si>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</si>
  <si>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</si>
  <si>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</si>
  <si>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</si>
  <si>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</si>
  <si>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</si>
  <si>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</si>
  <si>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</si>
  <si>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</si>
  <si>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</si>
  <si>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</si>
  <si>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</si>
  <si>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</si>
  <si>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</si>
  <si>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</si>
  <si>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</si>
  <si>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</si>
  <si>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</si>
  <si>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</si>
  <si>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</si>
  <si>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</si>
  <si>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</si>
  <si>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</si>
  <si>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</si>
  <si>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</si>
  <si>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</si>
  <si>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</si>
  <si>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</si>
  <si>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</si>
  <si>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</si>
  <si>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</si>
  <si>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</si>
  <si>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</si>
  <si>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</si>
  <si>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</si>
  <si>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</si>
  <si>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</si>
  <si>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</si>
  <si>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</si>
  <si>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</si>
  <si>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</si>
  <si>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</si>
  <si>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</si>
  <si>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</si>
  <si>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</si>
  <si>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</si>
  <si>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</si>
  <si>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</si>
  <si>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</si>
  <si>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</si>
  <si>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</si>
  <si>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</si>
  <si>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</si>
  <si>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</si>
  <si>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</si>
  <si>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</si>
  <si>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</si>
  <si>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</si>
  <si>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</si>
  <si>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</si>
  <si>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</si>
  <si>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</si>
  <si>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</si>
  <si>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</si>
  <si>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</si>
  <si>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</si>
  <si>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</si>
  <si>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</si>
  <si>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</si>
  <si>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</si>
  <si>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</si>
  <si>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</si>
  <si>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</si>
  <si>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</si>
  <si>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</si>
  <si>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</si>
  <si>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</si>
  <si>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</si>
  <si>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</si>
  <si>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</si>
  <si>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</si>
  <si>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</si>
  <si>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</si>
  <si>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</si>
  <si>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</si>
  <si>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</si>
  <si>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</si>
  <si>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</si>
  <si>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</si>
  <si>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</si>
  <si>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</si>
  <si>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</si>
  <si>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</si>
  <si>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</si>
  <si>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</si>
  <si>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</si>
  <si>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</si>
  <si>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</si>
  <si>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</si>
  <si>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</si>
  <si>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</si>
  <si>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</si>
  <si>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</si>
  <si>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</si>
  <si>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</si>
  <si>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</si>
  <si>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</si>
  <si>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</si>
  <si>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</si>
  <si>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</si>
  <si>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</si>
  <si>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</si>
  <si>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</si>
  <si>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</si>
  <si>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</si>
  <si>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</si>
  <si>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</si>
  <si>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</si>
  <si>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</si>
  <si>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</si>
  <si>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</si>
  <si>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</si>
  <si>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</si>
  <si>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</si>
  <si>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</si>
  <si>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</si>
  <si>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</si>
  <si>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</si>
  <si>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</si>
  <si>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</si>
  <si>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</si>
  <si>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</si>
  <si>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</si>
  <si>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</si>
  <si>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</si>
  <si>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</si>
  <si>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</si>
  <si>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</si>
  <si>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</si>
  <si>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</si>
  <si>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</si>
  <si>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</si>
  <si>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</si>
  <si>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</si>
  <si>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</si>
  <si>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</si>
  <si>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</si>
  <si>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</si>
  <si>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</si>
  <si>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</si>
  <si>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</si>
  <si>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</si>
  <si>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</si>
  <si>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</si>
  <si>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</si>
  <si>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</si>
  <si>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</si>
  <si>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</si>
  <si>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</si>
  <si>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</si>
  <si>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</si>
  <si>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</si>
  <si>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</si>
  <si>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</si>
  <si>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</si>
  <si>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</si>
  <si>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</si>
  <si>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</si>
  <si>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</si>
  <si>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</si>
  <si>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</si>
  <si>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</si>
  <si>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</si>
  <si>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</si>
  <si>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</si>
  <si>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</si>
  <si>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</si>
  <si>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</si>
  <si>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</si>
  <si>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</si>
  <si>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</si>
  <si>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</si>
  <si>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</si>
  <si>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</si>
  <si>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</si>
  <si>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</si>
  <si>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</si>
  <si>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</si>
  <si>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</si>
  <si>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</si>
  <si>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</si>
  <si>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</si>
  <si>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</si>
  <si>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</si>
  <si>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</si>
  <si>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</si>
  <si>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</si>
  <si>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</si>
  <si>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</si>
  <si>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</si>
  <si>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</si>
  <si>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</si>
  <si>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</si>
  <si>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</si>
  <si>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</si>
  <si>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</si>
  <si>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</si>
  <si>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</si>
  <si>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</si>
  <si>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</si>
  <si>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</si>
  <si>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</si>
  <si>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</si>
  <si>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</si>
  <si>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</si>
  <si>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</si>
  <si>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</si>
  <si>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</si>
  <si>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</si>
  <si>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</si>
  <si>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</si>
  <si>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</si>
  <si>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</si>
  <si>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</si>
  <si>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</si>
  <si>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</si>
  <si>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</si>
  <si>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</si>
  <si>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</si>
  <si>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</si>
  <si>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</si>
  <si>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</si>
  <si>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</si>
  <si>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</si>
  <si>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</si>
  <si>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</si>
  <si>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</si>
  <si>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</si>
  <si>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</si>
  <si>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</si>
  <si>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</si>
  <si>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</si>
  <si>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</si>
  <si>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</si>
  <si>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</si>
  <si>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</si>
  <si>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</si>
  <si>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</si>
  <si>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</si>
  <si>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</si>
  <si>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</si>
  <si>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</si>
  <si>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</si>
  <si>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</si>
  <si>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</si>
  <si>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</si>
  <si>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</si>
  <si>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</si>
  <si>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</si>
  <si>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</si>
  <si>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</si>
  <si>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</si>
  <si>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</si>
  <si>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</si>
  <si>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</si>
  <si>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</si>
  <si>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</si>
  <si>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</si>
  <si>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</si>
  <si>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</si>
  <si>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</si>
  <si>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</si>
  <si>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</si>
  <si>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</si>
  <si>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</si>
  <si>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</si>
  <si>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</si>
  <si>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</si>
  <si>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</si>
  <si>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</si>
  <si>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</si>
  <si>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</si>
  <si>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</si>
  <si>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</si>
  <si>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</si>
  <si>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</si>
  <si>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</si>
  <si>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</si>
  <si>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</si>
  <si>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</si>
  <si>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</si>
  <si>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</si>
  <si>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</si>
  <si>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</si>
  <si>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</si>
  <si>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</si>
  <si>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</si>
  <si>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</si>
  <si>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</si>
  <si>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</si>
  <si>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</si>
  <si>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</si>
  <si>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</si>
  <si>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</si>
  <si>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</si>
  <si>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</si>
  <si>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</si>
  <si>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</si>
  <si>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</si>
  <si>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</si>
  <si>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</si>
  <si>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</si>
  <si>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</si>
  <si>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</si>
  <si>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</si>
  <si>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</si>
  <si>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</si>
  <si>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</si>
  <si>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</si>
  <si>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</si>
  <si>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</si>
  <si>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</si>
  <si>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</si>
  <si>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</si>
  <si>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</si>
  <si>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</si>
  <si>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</si>
  <si>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</si>
  <si>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</si>
  <si>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</si>
  <si>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</si>
  <si>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</si>
  <si>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</si>
  <si>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</si>
  <si>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</si>
  <si>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</si>
  <si>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</si>
  <si>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</si>
  <si>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</si>
  <si>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</si>
  <si>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</si>
  <si>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</si>
  <si>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</si>
  <si>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</si>
  <si>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</si>
  <si>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</si>
  <si>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</si>
  <si>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</si>
  <si>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</si>
  <si>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</si>
  <si>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</si>
  <si>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</si>
  <si>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</si>
  <si>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</si>
  <si>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</si>
  <si>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</si>
  <si>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</si>
  <si>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</si>
  <si>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</si>
  <si>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</si>
  <si>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</si>
  <si>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</si>
  <si>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</si>
  <si>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</si>
  <si>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</si>
  <si>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</si>
  <si>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</si>
  <si>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</si>
  <si>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</si>
  <si>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</si>
  <si>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</si>
  <si>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</si>
  <si>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</si>
  <si>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</si>
  <si>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</si>
  <si>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</si>
  <si>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</si>
  <si>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</si>
  <si>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</si>
  <si>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</si>
  <si>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</si>
  <si>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</si>
  <si>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</si>
  <si>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</si>
  <si>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</si>
  <si>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</si>
  <si>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</si>
  <si>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</si>
  <si>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</si>
  <si>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</si>
  <si>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</si>
  <si>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</si>
  <si>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</si>
  <si>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</si>
  <si>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</si>
  <si>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</si>
  <si>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</si>
  <si>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</si>
  <si>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</si>
  <si>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</si>
  <si>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</si>
  <si>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</si>
  <si>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</si>
  <si>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</si>
  <si>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</si>
  <si>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</si>
  <si>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</si>
  <si>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</si>
  <si>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</si>
  <si>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</si>
  <si>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</si>
  <si>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</si>
  <si>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</si>
  <si>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</si>
  <si>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</si>
  <si>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</si>
  <si>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</si>
  <si>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</si>
  <si>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</si>
  <si>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</si>
  <si>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</si>
  <si>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</si>
  <si>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</si>
  <si>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</si>
  <si>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</si>
  <si>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</si>
  <si>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</si>
  <si>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</si>
  <si>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</si>
  <si>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</si>
  <si>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</si>
  <si>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</si>
  <si>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</si>
  <si>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</si>
  <si>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</si>
  <si>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</si>
  <si>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</si>
  <si>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</si>
  <si>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</si>
  <si>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</si>
  <si>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</si>
  <si>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</si>
  <si>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</si>
  <si>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</si>
  <si>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</si>
  <si>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</si>
  <si>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</si>
  <si>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</si>
  <si>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</si>
  <si>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</si>
  <si>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</si>
  <si>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</si>
  <si>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</si>
  <si>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</si>
  <si>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</si>
  <si>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</si>
  <si>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</si>
  <si>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</si>
  <si>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</si>
  <si>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</si>
  <si>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</si>
  <si>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</si>
  <si>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</si>
  <si>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</si>
  <si>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</si>
  <si>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</si>
  <si>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</si>
  <si>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</si>
  <si>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</si>
  <si>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</si>
  <si>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</si>
  <si>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</si>
  <si>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</si>
  <si>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</si>
  <si>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</si>
  <si>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</si>
  <si>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</si>
  <si>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</si>
  <si>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</si>
  <si>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</si>
  <si>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</si>
  <si>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</si>
  <si>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</si>
  <si>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</si>
  <si>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</si>
  <si>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</si>
  <si>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</si>
  <si>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</si>
  <si>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</si>
  <si>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</si>
  <si>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</si>
  <si>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</si>
  <si>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</si>
  <si>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</si>
  <si>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</si>
  <si>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</si>
  <si>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</si>
  <si>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</si>
  <si>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</si>
  <si>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</si>
  <si>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</si>
  <si>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</si>
  <si>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</si>
  <si>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</si>
  <si>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</si>
  <si>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</si>
  <si>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</si>
  <si>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</si>
  <si>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</si>
  <si>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</si>
  <si>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</si>
  <si>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</si>
  <si>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</si>
  <si>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</si>
  <si>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</si>
  <si>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</si>
  <si>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</si>
  <si>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</si>
  <si>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</si>
  <si>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</si>
  <si>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</si>
  <si>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</si>
  <si>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</si>
  <si>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</si>
  <si>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</si>
  <si>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</si>
  <si>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</si>
  <si>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</si>
  <si>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</si>
  <si>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</si>
  <si>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</si>
  <si>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</si>
  <si>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</si>
  <si>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</si>
  <si>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</si>
  <si>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</si>
  <si>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</si>
  <si>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</si>
  <si>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</si>
  <si>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</si>
  <si>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</si>
  <si>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</si>
  <si>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</si>
  <si>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</si>
  <si>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</si>
  <si>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</si>
  <si>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</si>
  <si>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</si>
  <si>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</si>
  <si>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</si>
  <si>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</si>
  <si>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</si>
  <si>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</si>
  <si>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</si>
  <si>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</si>
  <si>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</si>
  <si>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</si>
  <si>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</si>
  <si>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</si>
  <si>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</si>
  <si>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</si>
  <si>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</si>
  <si>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</si>
  <si>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</si>
  <si>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</si>
  <si>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</si>
  <si>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</si>
  <si>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</si>
  <si>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</si>
  <si>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</si>
  <si>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</si>
  <si>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</si>
  <si>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</si>
  <si>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</si>
  <si>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</si>
  <si>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</si>
  <si>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</si>
  <si>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</si>
  <si>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</si>
  <si>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</si>
  <si>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</si>
  <si>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</si>
  <si>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</si>
  <si>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</si>
  <si>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</si>
  <si>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</si>
  <si>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</si>
  <si>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</si>
  <si>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</si>
  <si>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</si>
  <si>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</si>
  <si>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</si>
  <si>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</si>
  <si>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</si>
  <si>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</si>
  <si>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</si>
  <si>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</si>
  <si>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</si>
  <si>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</si>
  <si>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</si>
  <si>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</si>
  <si>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</si>
  <si>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</si>
  <si>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</si>
  <si>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</si>
  <si>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</si>
  <si>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</si>
  <si>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</si>
  <si>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</si>
  <si>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</si>
  <si>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</si>
  <si>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</si>
  <si>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</si>
  <si>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</si>
  <si>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</si>
  <si>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</si>
  <si>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</si>
  <si>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</si>
  <si>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</si>
  <si>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</si>
  <si>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</si>
  <si>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</si>
  <si>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</si>
  <si>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</si>
  <si>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</si>
  <si>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</si>
  <si>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</si>
  <si>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</si>
  <si>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</si>
  <si>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</si>
  <si>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</si>
  <si>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</si>
  <si>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</si>
  <si>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</si>
  <si>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</si>
  <si>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</si>
  <si>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</si>
  <si>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</si>
  <si>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</si>
  <si>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</si>
  <si>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</si>
  <si>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</si>
  <si>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</si>
  <si>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</si>
  <si>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</si>
  <si>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</si>
  <si>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</si>
  <si>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</si>
  <si>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</si>
  <si>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</si>
  <si>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</si>
  <si>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</si>
  <si>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</si>
  <si>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</si>
  <si>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</si>
  <si>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</si>
  <si>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</si>
  <si>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</si>
  <si>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</si>
  <si>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</si>
  <si>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</si>
  <si>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</si>
  <si>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</si>
  <si>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</si>
  <si>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</si>
  <si>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</si>
  <si>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</si>
  <si>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</si>
  <si>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</si>
  <si>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</si>
  <si>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</si>
  <si>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</si>
  <si>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</si>
  <si>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</si>
  <si>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</si>
  <si>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</si>
  <si>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</si>
  <si>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</si>
  <si>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</si>
  <si>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</si>
  <si>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</si>
  <si>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</si>
  <si>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</si>
  <si>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</si>
  <si>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</si>
  <si>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</si>
  <si>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</si>
  <si>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</si>
  <si>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</si>
  <si>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</si>
  <si>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</si>
  <si>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</si>
  <si>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</si>
  <si>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</si>
  <si>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</si>
  <si>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</si>
  <si>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</si>
  <si>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</si>
  <si>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</si>
  <si>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</si>
  <si>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</si>
  <si>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</si>
  <si>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</si>
  <si>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</si>
  <si>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</si>
  <si>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</si>
  <si>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</si>
  <si>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</si>
  <si>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</si>
  <si>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</si>
  <si>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</si>
  <si>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</si>
  <si>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</si>
  <si>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</si>
  <si>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</si>
  <si>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</si>
  <si>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</si>
  <si>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</si>
  <si>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</si>
  <si>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</si>
  <si>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</si>
  <si>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</si>
  <si>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</si>
  <si>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</si>
  <si>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</si>
  <si>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</si>
  <si>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</si>
  <si>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</si>
  <si>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</si>
  <si>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</si>
  <si>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</si>
  <si>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</si>
  <si>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</si>
  <si>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</si>
  <si>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</si>
  <si>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</si>
  <si>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</si>
  <si>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</si>
  <si>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</si>
  <si>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</si>
  <si>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</si>
  <si>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</si>
  <si>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</si>
  <si>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</si>
  <si>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</si>
  <si>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</si>
  <si>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</si>
  <si>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</si>
  <si>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</si>
  <si>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</si>
  <si>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</si>
  <si>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</si>
  <si>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</si>
  <si>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</si>
  <si>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</si>
  <si>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</si>
  <si>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</si>
  <si>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</si>
  <si>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</si>
  <si>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</si>
  <si>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</si>
  <si>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</si>
  <si>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</si>
  <si>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</si>
  <si>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</si>
  <si>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</si>
  <si>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</si>
  <si>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</si>
  <si>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</si>
  <si>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</si>
  <si>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</si>
  <si>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</si>
  <si>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</si>
  <si>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</si>
  <si>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</si>
  <si>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</si>
  <si>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</si>
  <si>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</si>
  <si>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</si>
  <si>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</si>
  <si>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</si>
  <si>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</si>
  <si>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</si>
  <si>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</si>
  <si>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</si>
  <si>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</si>
  <si>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</si>
  <si>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</si>
  <si>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</si>
  <si>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</si>
  <si>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</si>
  <si>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</si>
  <si>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</si>
  <si>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</si>
  <si>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</si>
  <si>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</si>
  <si>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</si>
  <si>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</si>
  <si>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</si>
  <si>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</si>
  <si>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</si>
  <si>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</si>
  <si>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</si>
  <si>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</si>
  <si>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</si>
  <si>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</si>
  <si>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</si>
  <si>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</si>
  <si>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</si>
  <si>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</si>
  <si>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</si>
  <si>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</si>
  <si>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</si>
  <si>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</si>
  <si>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</si>
  <si>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</si>
  <si>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</si>
  <si>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</si>
  <si>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</si>
  <si>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</si>
  <si>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</si>
  <si>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</si>
  <si>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</si>
  <si>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</si>
  <si>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</si>
  <si>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</si>
  <si>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</si>
  <si>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</si>
  <si>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</si>
  <si>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</si>
  <si>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</si>
  <si>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</si>
  <si>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</si>
  <si>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</si>
  <si>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</si>
  <si>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</si>
  <si>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</si>
  <si>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</si>
  <si>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</si>
  <si>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</si>
  <si>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</si>
  <si>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</si>
  <si>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</si>
  <si>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</si>
  <si>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</si>
  <si>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</si>
  <si>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</si>
  <si>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</si>
  <si>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</si>
  <si>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</si>
  <si>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</si>
  <si>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</si>
  <si>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</si>
  <si>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</si>
  <si>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</si>
  <si>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</si>
  <si>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</si>
  <si>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</si>
  <si>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</si>
  <si>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</si>
  <si>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</si>
  <si>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</si>
  <si>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</si>
  <si>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</si>
  <si>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</si>
  <si>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</si>
  <si>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</si>
  <si>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</si>
  <si>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</si>
  <si>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</si>
  <si>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</si>
  <si>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</si>
  <si>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</si>
  <si>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</si>
  <si>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</si>
  <si>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</si>
  <si>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</si>
  <si>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</si>
  <si>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</si>
  <si>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</si>
  <si>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</si>
  <si>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</si>
  <si>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</si>
  <si>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</si>
  <si>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</si>
  <si>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</si>
  <si>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</si>
  <si>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</si>
  <si>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</si>
  <si>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</si>
  <si>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</si>
  <si>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</si>
  <si>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</si>
  <si>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</si>
  <si>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</si>
  <si>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</si>
  <si>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</si>
  <si>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</si>
  <si>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</si>
  <si>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</si>
  <si>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</si>
  <si>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</si>
  <si>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</si>
  <si>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</si>
  <si>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</si>
  <si>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</si>
  <si>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</si>
  <si>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</si>
  <si>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</si>
  <si>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</si>
  <si>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</si>
  <si>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</si>
  <si>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</si>
  <si>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</si>
  <si>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</si>
  <si>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</si>
  <si>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</si>
  <si>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</si>
  <si>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</si>
  <si>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</si>
  <si>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</si>
  <si>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</si>
  <si>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</si>
  <si>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</si>
  <si>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</si>
  <si>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</si>
  <si>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</si>
  <si>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</si>
  <si>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</si>
  <si>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</si>
  <si>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</si>
  <si>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</si>
  <si>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</si>
  <si>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</si>
  <si>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</si>
  <si>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</si>
  <si>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</si>
  <si>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</si>
  <si>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</si>
  <si>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</si>
  <si>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</si>
  <si>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</si>
  <si>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</si>
  <si>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</si>
  <si>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</si>
  <si>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</si>
  <si>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</si>
  <si>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</si>
  <si>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</si>
  <si>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</si>
  <si>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</si>
  <si>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</si>
  <si>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</si>
  <si>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</si>
  <si>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</si>
  <si>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</si>
  <si>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</si>
  <si>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</si>
  <si>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</si>
  <si>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</si>
  <si>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</si>
  <si>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</si>
  <si>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</si>
  <si>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</si>
  <si>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</si>
  <si>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</si>
  <si>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</si>
  <si>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</si>
  <si>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</si>
  <si>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</si>
  <si>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</si>
  <si>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</si>
  <si>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</si>
  <si>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</si>
  <si>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</si>
  <si>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</si>
  <si>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</si>
  <si>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</si>
  <si>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</si>
  <si>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</si>
  <si>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</si>
  <si>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</si>
  <si>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</si>
  <si>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</si>
  <si>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</si>
  <si>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</si>
  <si>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</si>
  <si>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</si>
  <si>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</si>
  <si>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</si>
  <si>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</si>
  <si>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</si>
  <si>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</si>
  <si>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</si>
  <si>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</si>
  <si>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</si>
  <si>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</si>
  <si>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</si>
  <si>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</si>
  <si>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</si>
  <si>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</si>
  <si>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</si>
  <si>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</si>
  <si>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</si>
  <si>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</si>
  <si>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</si>
  <si>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</si>
  <si>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</si>
  <si>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</si>
  <si>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</si>
  <si>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</si>
  <si>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</si>
  <si>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</si>
  <si>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</si>
  <si>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</si>
  <si>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</si>
  <si>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</si>
  <si>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</si>
  <si>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</si>
  <si>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</si>
  <si>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</si>
  <si>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</si>
  <si>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</si>
  <si>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</si>
  <si>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</si>
  <si>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</si>
  <si>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</si>
  <si>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</si>
  <si>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</si>
  <si>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</si>
  <si>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</si>
  <si>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</si>
  <si>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</si>
  <si>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</si>
  <si>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</si>
  <si>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</si>
  <si>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</si>
  <si>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</si>
  <si>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</si>
  <si>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</si>
  <si>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</si>
  <si>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</si>
  <si>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</si>
  <si>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</si>
  <si>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</si>
  <si>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</si>
  <si>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</si>
  <si>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</si>
  <si>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</si>
  <si>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</si>
  <si>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</si>
  <si>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</si>
  <si>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</si>
  <si>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</si>
  <si>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</si>
  <si>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</si>
  <si>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</si>
  <si>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</si>
  <si>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</si>
  <si>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</si>
  <si>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</si>
  <si>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</si>
  <si>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</si>
  <si>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</si>
  <si>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</si>
  <si>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</si>
  <si>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</si>
  <si>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</si>
  <si>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</si>
  <si>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</si>
  <si>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</si>
  <si>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</si>
  <si>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</si>
  <si>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</si>
  <si>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</si>
  <si>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</si>
  <si>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</si>
  <si>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</si>
  <si>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</si>
  <si>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</si>
  <si>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</si>
  <si>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</si>
  <si>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</si>
  <si>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</si>
  <si>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</si>
  <si>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</si>
  <si>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</si>
  <si>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</si>
  <si>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</si>
  <si>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</si>
  <si>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</si>
  <si>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</si>
  <si>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</si>
  <si>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</si>
  <si>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</si>
  <si>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</si>
  <si>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</si>
  <si>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</si>
  <si>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</si>
  <si>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</si>
  <si>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</si>
  <si>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</si>
  <si>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</si>
  <si>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</si>
  <si>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</si>
  <si>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</si>
  <si>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</si>
  <si>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</si>
  <si>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</si>
  <si>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</si>
  <si>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</si>
  <si>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</si>
  <si>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</si>
  <si>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</si>
  <si>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</si>
  <si>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</si>
  <si>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</si>
  <si>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</si>
  <si>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</si>
  <si>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</si>
  <si>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</si>
  <si>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</si>
  <si>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</si>
  <si>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</si>
  <si>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</si>
  <si>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</si>
  <si>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</si>
  <si>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</si>
  <si>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</si>
  <si>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</si>
  <si>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</si>
  <si>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</si>
  <si>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</si>
  <si>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</si>
  <si>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</si>
  <si>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</si>
  <si>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</si>
  <si>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</si>
  <si>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</si>
  <si>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</si>
  <si>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</si>
  <si>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</si>
  <si>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</si>
  <si>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</si>
  <si>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</si>
  <si>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</si>
  <si>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</si>
  <si>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</si>
  <si>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</si>
  <si>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</si>
  <si>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</si>
  <si>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</si>
  <si>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</si>
  <si>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</si>
  <si>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</si>
  <si>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</si>
  <si>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</si>
  <si>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</si>
  <si>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</si>
  <si>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</si>
  <si>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</si>
  <si>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</si>
  <si>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</si>
  <si>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</si>
  <si>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</si>
  <si>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</si>
  <si>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</si>
  <si>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</si>
  <si>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</si>
  <si>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</si>
  <si>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</si>
  <si>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</si>
  <si>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</si>
  <si>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</si>
  <si>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</si>
  <si>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</si>
  <si>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</si>
  <si>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</si>
  <si>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</si>
  <si>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</si>
  <si>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</si>
  <si>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</si>
  <si>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</si>
  <si>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</si>
  <si>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</si>
  <si>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</si>
  <si>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</si>
  <si>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</si>
  <si>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</si>
  <si>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</si>
  <si>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</si>
  <si>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</si>
  <si>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</si>
  <si>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</si>
  <si>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</si>
  <si>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</si>
  <si>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</si>
  <si>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</si>
  <si>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</si>
  <si>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</si>
  <si>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</si>
  <si>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</si>
  <si>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</si>
  <si>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</si>
  <si>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</si>
  <si>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</si>
  <si>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</si>
  <si>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</si>
  <si>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</si>
  <si>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</si>
  <si>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</si>
  <si>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</si>
  <si>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</si>
  <si>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</si>
  <si>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</si>
  <si>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</si>
  <si>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</si>
  <si>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</si>
  <si>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</si>
  <si>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</si>
  <si>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</si>
  <si>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</si>
  <si>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</si>
  <si>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</si>
  <si>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</si>
  <si>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</si>
  <si>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</si>
  <si>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</si>
  <si>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</si>
  <si>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</si>
  <si>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</si>
  <si>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</si>
  <si>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</si>
  <si>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</si>
  <si>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</si>
  <si>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</si>
  <si>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</si>
  <si>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</si>
  <si>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</si>
  <si>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</si>
  <si>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</si>
  <si>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</si>
  <si>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</si>
  <si>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</si>
  <si>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</si>
  <si>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</si>
  <si>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</si>
  <si>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</si>
  <si>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</si>
  <si>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</si>
  <si>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</si>
  <si>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</si>
  <si>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</si>
  <si>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</si>
  <si>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</si>
  <si>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</si>
  <si>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</si>
  <si>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</si>
  <si>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</si>
  <si>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</si>
  <si>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</si>
  <si>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</si>
  <si>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</si>
  <si>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</si>
  <si>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</si>
  <si>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</si>
  <si>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</si>
  <si>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</si>
  <si>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</si>
  <si>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</si>
  <si>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</si>
  <si>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</si>
  <si>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</si>
  <si>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</si>
  <si>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</si>
  <si>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</si>
  <si>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</si>
  <si>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</si>
  <si>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</si>
  <si>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</si>
  <si>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</si>
  <si>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</si>
  <si>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</si>
  <si>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</si>
  <si>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</si>
  <si>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</si>
  <si>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</si>
  <si>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</si>
  <si>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</si>
  <si>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</si>
  <si>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</si>
  <si>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</si>
  <si>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</si>
  <si>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</si>
  <si>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</si>
  <si>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</si>
  <si>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</si>
  <si>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</si>
  <si>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</si>
  <si>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</si>
  <si>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</si>
  <si>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</si>
  <si>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</si>
  <si>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</si>
  <si>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</si>
  <si>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</si>
  <si>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</si>
  <si>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</si>
  <si>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</si>
  <si>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</si>
  <si>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</si>
  <si>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</si>
  <si>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</si>
  <si>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</si>
  <si>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</si>
  <si>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</si>
  <si>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</si>
  <si>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</si>
  <si>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</si>
  <si>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</si>
  <si>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</si>
  <si>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</si>
  <si>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</si>
  <si>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</si>
  <si>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</si>
  <si>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</si>
  <si>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</si>
  <si>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</si>
  <si>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</si>
  <si>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</si>
  <si>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</si>
  <si>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</si>
  <si>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</si>
  <si>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</si>
  <si>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</si>
  <si>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</si>
  <si>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</si>
  <si>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</si>
  <si>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</si>
  <si>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</si>
  <si>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</si>
  <si>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</si>
  <si>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</si>
  <si>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</si>
  <si>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</si>
  <si>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</si>
  <si>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</si>
  <si>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</si>
  <si>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</si>
  <si>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</si>
  <si>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</si>
  <si>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</si>
  <si>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</si>
  <si>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</si>
  <si>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</si>
  <si>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</si>
  <si>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</si>
  <si>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</si>
  <si>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</si>
  <si>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</si>
  <si>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</si>
  <si>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</si>
  <si>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</si>
  <si>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</si>
  <si>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</si>
  <si>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</si>
  <si>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</si>
  <si>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</si>
  <si>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</si>
  <si>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</si>
  <si>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</si>
  <si>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</si>
  <si>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</si>
  <si>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</si>
  <si>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</si>
  <si>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</si>
  <si>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</si>
  <si>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</si>
  <si>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</si>
  <si>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</si>
  <si>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</si>
  <si>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</si>
  <si>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</si>
  <si>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</si>
  <si>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</si>
  <si>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</si>
  <si>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</si>
  <si>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</si>
  <si>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</si>
  <si>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</si>
  <si>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</si>
  <si>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</si>
  <si>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</si>
  <si>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</si>
  <si>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</si>
  <si>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</si>
  <si>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</si>
  <si>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</si>
  <si>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</si>
  <si>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</si>
  <si>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</si>
  <si>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</si>
  <si>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</si>
  <si>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</si>
  <si>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</si>
  <si>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</si>
  <si>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</si>
  <si>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</si>
  <si>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</si>
  <si>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</si>
  <si>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</si>
  <si>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</si>
  <si>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</si>
  <si>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</si>
  <si>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</si>
  <si>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</si>
  <si>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</si>
  <si>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</si>
  <si>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</si>
  <si>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</si>
  <si>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</si>
  <si>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</si>
  <si>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</si>
  <si>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</si>
  <si>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</si>
  <si>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</si>
  <si>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</si>
  <si>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</si>
  <si>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</si>
  <si>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</si>
  <si>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</si>
  <si>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</si>
  <si>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</si>
  <si>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</si>
  <si>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</si>
  <si>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</si>
  <si>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</si>
  <si>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</si>
  <si>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</si>
  <si>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</si>
  <si>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</si>
  <si>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</si>
  <si>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</si>
  <si>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</si>
  <si>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</si>
  <si>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</si>
  <si>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</si>
  <si>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</si>
  <si>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</si>
  <si>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</si>
  <si>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</si>
  <si>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</si>
  <si>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</si>
  <si>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</si>
  <si>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</si>
  <si>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</si>
  <si>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</si>
  <si>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</si>
  <si>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</si>
  <si>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</si>
  <si>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</si>
  <si>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</si>
  <si>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</si>
  <si>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</si>
  <si>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</si>
  <si>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</si>
  <si>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</si>
  <si>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</si>
  <si>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</si>
  <si>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</si>
  <si>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</si>
  <si>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</si>
  <si>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</si>
  <si>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</si>
  <si>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</si>
  <si>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</si>
  <si>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</si>
  <si>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</si>
  <si>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</si>
  <si>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</si>
  <si>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</si>
  <si>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</si>
  <si>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</si>
  <si>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</si>
  <si>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</si>
  <si>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</si>
  <si>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</si>
  <si>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</si>
  <si>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</si>
  <si>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</si>
  <si>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</si>
  <si>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</si>
  <si>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</si>
  <si>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</si>
  <si>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</si>
  <si>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</si>
  <si>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</si>
  <si>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</si>
  <si>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</si>
  <si>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</si>
  <si>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</si>
  <si>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</si>
  <si>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</si>
  <si>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</si>
  <si>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</si>
  <si>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</si>
  <si>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</si>
  <si>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</si>
  <si>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</si>
  <si>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</si>
  <si>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</si>
  <si>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</si>
  <si>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</si>
  <si>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</si>
  <si>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</si>
  <si>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</si>
  <si>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</si>
  <si>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</si>
  <si>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</si>
  <si>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</si>
  <si>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</si>
  <si>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</si>
  <si>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</si>
  <si>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</si>
  <si>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</si>
  <si>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</si>
  <si>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</si>
  <si>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</si>
  <si>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</si>
  <si>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</si>
  <si>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</si>
  <si>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</si>
  <si>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</si>
  <si>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</si>
  <si>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</si>
  <si>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</si>
  <si>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</si>
  <si>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</si>
  <si>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</si>
  <si>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</si>
  <si>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</si>
  <si>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</si>
  <si>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</si>
  <si>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</si>
  <si>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</si>
  <si>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</si>
  <si>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</si>
  <si>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</si>
  <si>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</si>
  <si>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</si>
  <si>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</si>
  <si>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</si>
  <si>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</si>
  <si>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</si>
  <si>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</si>
  <si>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</si>
  <si>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</si>
  <si>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</si>
  <si>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</si>
  <si>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</si>
  <si>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</si>
  <si>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</si>
  <si>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</si>
  <si>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</si>
  <si>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</si>
  <si>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</si>
  <si>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</si>
  <si>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</si>
  <si>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</si>
  <si>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</si>
  <si>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</si>
  <si>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</si>
  <si>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</si>
  <si>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</si>
  <si>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</si>
  <si>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</si>
  <si>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</si>
  <si>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</si>
  <si>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</si>
  <si>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</si>
  <si>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</si>
  <si>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</si>
  <si>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</si>
  <si>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</si>
  <si>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</si>
  <si>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</si>
  <si>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</si>
  <si>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</si>
  <si>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</si>
  <si>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</si>
  <si>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</si>
  <si>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</si>
  <si>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</si>
  <si>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</si>
  <si>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</si>
  <si>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</si>
  <si>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</si>
  <si>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</si>
  <si>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</si>
  <si>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</si>
  <si>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</si>
  <si>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</si>
  <si>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</si>
  <si>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</si>
  <si>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</si>
  <si>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</si>
  <si>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</si>
  <si>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</si>
  <si>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</si>
  <si>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</si>
  <si>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</si>
  <si>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</si>
  <si>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</si>
  <si>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</si>
  <si>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</si>
  <si>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</si>
  <si>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</si>
  <si>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</si>
  <si>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</si>
  <si>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</si>
  <si>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</si>
  <si>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</si>
  <si>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</si>
  <si>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</si>
  <si>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</si>
  <si>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</si>
  <si>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</si>
  <si>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</si>
  <si>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</si>
  <si>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</si>
  <si>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</si>
  <si>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</si>
  <si>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</si>
  <si>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</si>
  <si>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</si>
  <si>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</si>
  <si>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</si>
  <si>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</si>
  <si>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</si>
  <si>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</si>
  <si>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</si>
  <si>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</si>
  <si>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</si>
  <si>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</si>
  <si>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</si>
  <si>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</si>
  <si>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</si>
  <si>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</si>
  <si>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</si>
  <si>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</si>
  <si>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</si>
  <si>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</si>
  <si>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</si>
  <si>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</si>
  <si>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</si>
  <si>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</si>
  <si>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</si>
  <si>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</si>
  <si>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</si>
  <si>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</si>
  <si>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</si>
  <si>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</si>
  <si>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</si>
  <si>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</si>
  <si>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</si>
  <si>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</si>
  <si>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</si>
  <si>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</si>
  <si>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</si>
  <si>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</si>
  <si>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</si>
  <si>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</si>
  <si>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</si>
  <si>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</si>
  <si>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</si>
  <si>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</si>
  <si>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</si>
  <si>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</si>
  <si>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</si>
  <si>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</si>
  <si>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</si>
  <si>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</si>
  <si>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</si>
  <si>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</si>
  <si>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</si>
  <si>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</si>
  <si>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</si>
  <si>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</si>
  <si>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</si>
  <si>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</si>
  <si>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</si>
  <si>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</si>
  <si>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</si>
  <si>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</si>
  <si>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</si>
  <si>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</si>
  <si>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</si>
  <si>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</si>
  <si>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</si>
  <si>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</si>
  <si>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</si>
  <si>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</si>
  <si>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</si>
  <si>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</si>
  <si>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</si>
  <si>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</si>
  <si>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</si>
  <si>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</si>
  <si>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</si>
  <si>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</si>
  <si>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</si>
  <si>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</si>
  <si>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</si>
  <si>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</si>
  <si>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</si>
  <si>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</si>
  <si>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</si>
  <si>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</si>
  <si>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</si>
  <si>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</si>
  <si>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</si>
  <si>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</si>
  <si>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</si>
  <si>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</si>
  <si>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</si>
  <si>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</si>
  <si>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</si>
  <si>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</si>
  <si>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</si>
  <si>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</si>
  <si>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</si>
  <si>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</si>
  <si>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</si>
  <si>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</si>
  <si>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</si>
  <si>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</si>
  <si>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</si>
  <si>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</si>
  <si>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</si>
  <si>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</si>
  <si>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</si>
  <si>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</si>
  <si>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</si>
  <si>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</si>
  <si>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</si>
  <si>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</si>
  <si>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</si>
  <si>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</si>
  <si>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</si>
  <si>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</si>
  <si>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</si>
  <si>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</si>
  <si>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</si>
  <si>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</si>
  <si>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</si>
  <si>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</si>
  <si>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</si>
  <si>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</si>
  <si>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</si>
  <si>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</si>
  <si>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</si>
  <si>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</si>
  <si>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</si>
  <si>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</si>
  <si>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</si>
  <si>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</si>
  <si>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</si>
  <si>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</si>
  <si>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</si>
  <si>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</si>
  <si>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</si>
  <si>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</si>
  <si>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</si>
  <si>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</si>
  <si>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</si>
  <si>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</si>
  <si>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</si>
  <si>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</si>
  <si>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</si>
  <si>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</si>
  <si>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</si>
  <si>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</si>
  <si>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</si>
  <si>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</si>
  <si>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</si>
  <si>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</si>
  <si>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</si>
  <si>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</si>
  <si>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</si>
  <si>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</si>
  <si>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</si>
  <si>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</si>
  <si>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</si>
  <si>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</si>
  <si>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</si>
  <si>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</si>
  <si>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</si>
  <si>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</si>
  <si>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</si>
  <si>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</si>
  <si>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</si>
  <si>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</si>
  <si>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</si>
  <si>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</si>
  <si>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</si>
  <si>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</si>
  <si>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</si>
  <si>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</si>
  <si>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</si>
  <si>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</si>
  <si>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</si>
  <si>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</si>
  <si>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</si>
  <si>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</si>
  <si>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</si>
  <si>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</si>
  <si>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</si>
  <si>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</si>
  <si>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</si>
  <si>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</si>
  <si>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</si>
  <si>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</si>
  <si>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</si>
  <si>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</si>
  <si>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</si>
  <si>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</si>
  <si>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</si>
  <si>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</si>
  <si>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</si>
  <si>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</si>
  <si>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</si>
  <si>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</si>
  <si>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</si>
  <si>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</si>
  <si>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</si>
  <si>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</si>
  <si>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</si>
  <si>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</si>
  <si>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</si>
  <si>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</si>
  <si>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</si>
  <si>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</si>
  <si>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</si>
  <si>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</si>
  <si>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</si>
  <si>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</si>
  <si>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</si>
  <si>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</si>
  <si>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</si>
  <si>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</si>
  <si>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</si>
  <si>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</si>
  <si>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</si>
  <si>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</si>
  <si>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</si>
  <si>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</si>
  <si>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</si>
  <si>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</si>
  <si>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</si>
  <si>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</si>
  <si>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</si>
  <si>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</si>
  <si>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</si>
  <si>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</si>
  <si>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</si>
  <si>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</si>
  <si>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</si>
  <si>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</si>
  <si>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</si>
  <si>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</si>
  <si>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</si>
  <si>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</si>
  <si>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</si>
  <si>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</si>
  <si>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</si>
  <si>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</si>
  <si>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</si>
  <si>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</si>
  <si>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</si>
  <si>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</si>
  <si>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</si>
  <si>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</si>
  <si>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</si>
  <si>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</si>
  <si>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</si>
  <si>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</si>
  <si>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</si>
  <si>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</si>
  <si>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</si>
  <si>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</si>
  <si>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</si>
  <si>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</si>
  <si>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</si>
  <si>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</si>
  <si>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</si>
  <si>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</si>
  <si>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</si>
  <si>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</si>
  <si>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</si>
  <si>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</si>
  <si>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</si>
  <si>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</si>
  <si>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</si>
  <si>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</si>
  <si>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</si>
  <si>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</si>
  <si>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</si>
  <si>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</si>
  <si>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</si>
  <si>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</si>
  <si>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</si>
  <si>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</si>
  <si>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</si>
  <si>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</si>
  <si>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</si>
  <si>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</si>
  <si>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</si>
  <si>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</si>
  <si>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</si>
  <si>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</si>
  <si>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</si>
  <si>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</si>
  <si>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</si>
  <si>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</si>
  <si>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</si>
  <si>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</si>
  <si>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</si>
  <si>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</si>
  <si>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</si>
  <si>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</si>
  <si>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</si>
  <si>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</si>
  <si>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</si>
  <si>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</si>
  <si>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</si>
  <si>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</si>
  <si>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</si>
  <si>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</si>
  <si>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</si>
  <si>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</si>
  <si>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</si>
  <si>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</si>
  <si>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</si>
  <si>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</si>
  <si>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</si>
  <si>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</si>
  <si>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</si>
  <si>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</si>
  <si>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</si>
  <si>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</si>
  <si>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</si>
  <si>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</si>
  <si>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</si>
  <si>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</si>
  <si>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</si>
  <si>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</si>
  <si>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</si>
  <si>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</si>
  <si>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</si>
  <si>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</si>
  <si>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</si>
  <si>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</si>
  <si>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</si>
  <si>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</si>
  <si>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</si>
  <si>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</si>
  <si>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</si>
  <si>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</si>
  <si>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</si>
  <si>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</si>
  <si>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</si>
  <si>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</si>
  <si>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</si>
  <si>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</si>
  <si>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</si>
  <si>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</si>
  <si>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</si>
  <si>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</si>
  <si>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</si>
  <si>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</si>
  <si>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</si>
  <si>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</si>
  <si>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</si>
  <si>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</si>
  <si>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</si>
  <si>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</si>
  <si>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</si>
  <si>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</si>
  <si>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</si>
  <si>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</si>
  <si>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</si>
  <si>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</si>
  <si>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</si>
  <si>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</si>
  <si>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</si>
  <si>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</si>
  <si>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</si>
  <si>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</si>
  <si>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</si>
  <si>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</si>
  <si>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</si>
  <si>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</si>
  <si>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</si>
  <si>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</si>
  <si>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</si>
  <si>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</si>
  <si>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</si>
  <si>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</si>
  <si>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</si>
  <si>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</si>
  <si>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</si>
  <si>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</si>
  <si>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</si>
  <si>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</si>
  <si>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</si>
  <si>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</si>
  <si>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</si>
  <si>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</si>
  <si>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</si>
  <si>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</si>
  <si>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</si>
  <si>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</si>
  <si>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</si>
  <si>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</si>
  <si>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</si>
  <si>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</si>
  <si>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</si>
  <si>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</si>
  <si>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</si>
  <si>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</si>
  <si>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</si>
  <si>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</si>
  <si>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</si>
  <si>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</si>
  <si>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</si>
  <si>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</si>
  <si>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</si>
  <si>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</si>
  <si>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</si>
  <si>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</si>
  <si>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</si>
  <si>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</si>
  <si>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</si>
  <si>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</si>
  <si>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</si>
  <si>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</si>
  <si>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</si>
  <si>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</si>
  <si>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</si>
  <si>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</si>
  <si>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</si>
  <si>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</si>
  <si>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</si>
  <si>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</si>
  <si>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</si>
  <si>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</si>
  <si>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</si>
  <si>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</si>
  <si>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</si>
  <si>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</si>
  <si>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</si>
  <si>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</si>
  <si>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</si>
  <si>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</si>
  <si>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</si>
  <si>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</si>
  <si>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</si>
  <si>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</si>
  <si>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</si>
  <si>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</si>
  <si>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</si>
  <si>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</si>
  <si>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</si>
  <si>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</si>
  <si>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</si>
  <si>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</si>
  <si>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</si>
  <si>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</si>
  <si>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</si>
  <si>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</si>
  <si>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</si>
  <si>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</si>
  <si>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</si>
  <si>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</si>
  <si>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</si>
  <si>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</si>
  <si>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</si>
  <si>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</si>
  <si>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</si>
  <si>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</si>
  <si>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</si>
  <si>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</si>
  <si>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</si>
  <si>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</si>
  <si>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</si>
  <si>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</si>
  <si>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</si>
  <si>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</si>
  <si>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</si>
  <si>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</si>
  <si>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</si>
  <si>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</si>
  <si>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</si>
  <si>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</si>
  <si>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</si>
  <si>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</si>
  <si>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</si>
  <si>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</si>
  <si>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</si>
  <si>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</si>
  <si>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</si>
  <si>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</si>
  <si>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</si>
  <si>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</si>
  <si>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</si>
  <si>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</si>
  <si>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</si>
  <si>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</si>
  <si>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</si>
  <si>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</si>
  <si>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</si>
  <si>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</si>
  <si>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</si>
  <si>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</si>
  <si>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</si>
  <si>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</si>
  <si>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</si>
  <si>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</si>
  <si>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</si>
  <si>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</si>
  <si>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</si>
  <si>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</si>
  <si>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</si>
  <si>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</si>
  <si>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</si>
  <si>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</si>
  <si>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</si>
  <si>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</si>
  <si>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</si>
  <si>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</si>
  <si>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</si>
  <si>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</si>
  <si>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</si>
  <si>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</si>
  <si>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</si>
  <si>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</si>
  <si>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</si>
  <si>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</si>
  <si>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</si>
  <si>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</si>
  <si>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</si>
  <si>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</si>
  <si>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</si>
  <si>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</si>
  <si>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</si>
  <si>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</si>
  <si>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</si>
  <si>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</si>
  <si>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</si>
  <si>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</si>
  <si>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</si>
  <si>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</si>
  <si>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</si>
  <si>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</si>
  <si>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</si>
  <si>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</si>
  <si>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</si>
  <si>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</si>
  <si>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</si>
  <si>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</si>
  <si>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</si>
  <si>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</si>
  <si>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</si>
  <si>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</si>
  <si>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</si>
  <si>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</si>
  <si>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</si>
  <si>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</si>
  <si>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</si>
  <si>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</si>
  <si>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</si>
  <si>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</si>
  <si>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</si>
  <si>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</si>
  <si>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</si>
  <si>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</si>
  <si>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</si>
  <si>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</si>
  <si>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</si>
  <si>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</si>
  <si>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</si>
  <si>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</si>
  <si>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</si>
  <si>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</si>
  <si>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</si>
  <si>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</si>
  <si>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</si>
  <si>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</si>
  <si>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</si>
  <si>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</si>
  <si>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</si>
  <si>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</si>
  <si>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</si>
  <si>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</si>
  <si>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</si>
  <si>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</si>
  <si>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</si>
  <si>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</si>
  <si>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</si>
  <si>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</si>
  <si>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</si>
  <si>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</si>
  <si>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</si>
  <si>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</si>
  <si>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</si>
  <si>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</si>
  <si>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</si>
  <si>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</si>
  <si>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</si>
  <si>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</si>
  <si>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</si>
  <si>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</si>
  <si>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</si>
  <si>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</si>
  <si>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</si>
  <si>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</si>
  <si>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</si>
  <si>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</si>
  <si>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</si>
  <si>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</si>
  <si>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</si>
  <si>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</si>
  <si>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</si>
  <si>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</si>
  <si>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</si>
  <si>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</si>
  <si>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</si>
  <si>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</si>
  <si>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</si>
  <si>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</si>
  <si>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</si>
  <si>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</si>
  <si>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</si>
  <si>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</si>
  <si>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</si>
  <si>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</si>
  <si>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</si>
  <si>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</si>
  <si>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</si>
  <si>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</si>
  <si>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</si>
  <si>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</si>
  <si>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</si>
  <si>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</si>
  <si>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</si>
  <si>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</si>
  <si>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</si>
  <si>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</si>
  <si>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</si>
  <si>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</si>
  <si>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</si>
  <si>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</si>
  <si>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</si>
  <si>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</si>
  <si>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</si>
  <si>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</si>
  <si>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</si>
  <si>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</si>
  <si>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</si>
  <si>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</si>
  <si>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</si>
  <si>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</si>
  <si>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</si>
  <si>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</si>
  <si>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</si>
  <si>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</si>
  <si>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</si>
  <si>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</si>
  <si>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</si>
  <si>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</si>
  <si>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</si>
  <si>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</si>
  <si>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</si>
  <si>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</si>
  <si>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</si>
  <si>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</si>
  <si>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</si>
  <si>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</si>
  <si>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</si>
  <si>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</si>
  <si>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</si>
  <si>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</si>
  <si>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</si>
  <si>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</si>
  <si>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</si>
  <si>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</si>
  <si>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</si>
  <si>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</si>
  <si>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</si>
  <si>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</si>
  <si>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</si>
  <si>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</si>
  <si>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</si>
  <si>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</si>
  <si>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</si>
  <si>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</si>
  <si>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</si>
  <si>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</si>
  <si>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</si>
  <si>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</si>
  <si>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</si>
  <si>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</si>
  <si>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</si>
  <si>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</si>
  <si>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</si>
  <si>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</si>
  <si>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</si>
  <si>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</si>
  <si>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</si>
  <si>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</si>
  <si>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</si>
  <si>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</si>
  <si>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</si>
  <si>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</si>
  <si>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</si>
  <si>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</si>
  <si>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</si>
  <si>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</si>
  <si>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</si>
  <si>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</si>
  <si>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</si>
  <si>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</si>
  <si>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</si>
  <si>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</si>
  <si>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</si>
  <si>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</si>
  <si>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</si>
  <si>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</si>
  <si>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</si>
  <si>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</si>
  <si>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</si>
  <si>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</si>
  <si>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</si>
  <si>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</si>
  <si>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</si>
  <si>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</si>
  <si>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</si>
  <si>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</si>
  <si>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</si>
  <si>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</si>
  <si>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</si>
  <si>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</si>
  <si>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</si>
  <si>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</si>
  <si>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</si>
  <si>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</si>
  <si>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</si>
  <si>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</si>
  <si>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</si>
  <si>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</si>
  <si>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</si>
  <si>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</si>
  <si>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</si>
  <si>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</si>
  <si>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</si>
  <si>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</si>
  <si>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</si>
  <si>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</si>
  <si>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</si>
  <si>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</si>
  <si>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</si>
  <si>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</si>
  <si>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</si>
  <si>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</si>
  <si>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</si>
  <si>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</si>
  <si>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</si>
  <si>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</si>
  <si>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</si>
  <si>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</si>
  <si>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</si>
  <si>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</si>
  <si>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</si>
  <si>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</si>
  <si>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</si>
  <si>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</si>
  <si>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</si>
  <si>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</si>
  <si>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</si>
  <si>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</si>
  <si>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</si>
  <si>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</si>
  <si>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</si>
  <si>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</si>
  <si>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</si>
  <si>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</si>
  <si>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</si>
  <si>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</si>
  <si>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</si>
  <si>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</si>
  <si>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</si>
  <si>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</si>
  <si>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</si>
  <si>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</si>
  <si>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</si>
  <si>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</si>
  <si>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</si>
  <si>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</si>
  <si>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</si>
  <si>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</si>
  <si>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</si>
  <si>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</si>
  <si>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</si>
  <si>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</si>
  <si>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</si>
  <si>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</si>
  <si>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</si>
  <si>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</si>
  <si>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</si>
  <si>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</si>
  <si>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</si>
  <si>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</si>
  <si>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</si>
  <si>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</si>
  <si>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</si>
  <si>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</si>
  <si>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</si>
  <si>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</si>
  <si>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</si>
  <si>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</si>
  <si>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</si>
  <si>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</si>
  <si>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</si>
  <si>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</si>
  <si>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</si>
  <si>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</si>
  <si>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</si>
  <si>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</si>
  <si>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</si>
  <si>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</si>
  <si>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</si>
  <si>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</si>
  <si>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</si>
  <si>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</si>
  <si>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</si>
  <si>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</si>
  <si>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</si>
  <si>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</si>
  <si>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</si>
  <si>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</si>
  <si>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</si>
  <si>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</si>
  <si>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</si>
  <si>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</si>
  <si>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</si>
  <si>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</si>
  <si>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</si>
  <si>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</si>
  <si>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</si>
  <si>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</si>
  <si>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</si>
  <si>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</si>
  <si>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</si>
  <si>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</si>
  <si>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</si>
  <si>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</si>
  <si>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</si>
  <si>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</si>
  <si>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</si>
  <si>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</si>
  <si>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</si>
  <si>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</si>
  <si>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</si>
  <si>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</si>
  <si>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</si>
  <si>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</si>
  <si>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</si>
  <si>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</si>
  <si>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</si>
  <si>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</si>
  <si>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</si>
  <si>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</si>
  <si>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</si>
  <si>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</si>
  <si>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</si>
  <si>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</si>
  <si>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</si>
  <si>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</si>
  <si>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</si>
  <si>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</si>
  <si>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</si>
  <si>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</si>
  <si>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</si>
  <si>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</si>
  <si>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</si>
  <si>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</si>
  <si>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</si>
  <si>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</si>
  <si>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</si>
  <si>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</si>
  <si>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</si>
  <si>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</si>
  <si>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</si>
  <si>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</si>
  <si>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</si>
  <si>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</si>
  <si>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</si>
  <si>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</si>
  <si>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</si>
  <si>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</si>
  <si>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</si>
  <si>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</si>
  <si>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</si>
  <si>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</si>
  <si>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</si>
  <si>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</si>
  <si>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</si>
  <si>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</si>
  <si>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</si>
  <si>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</si>
  <si>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</si>
  <si>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</si>
  <si>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</si>
  <si>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</si>
  <si>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</si>
  <si>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</si>
  <si>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</si>
  <si>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</si>
  <si>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</si>
  <si>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</si>
  <si>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</si>
  <si>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</si>
  <si>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</si>
  <si>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</si>
  <si>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</si>
  <si>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</si>
  <si>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</si>
  <si>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</si>
  <si>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</si>
  <si>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</si>
  <si>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</si>
  <si>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</si>
  <si>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</si>
  <si>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</si>
  <si>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</si>
  <si>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</si>
  <si>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</si>
  <si>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</si>
  <si>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</si>
  <si>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</si>
  <si>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</si>
  <si>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</si>
  <si>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</si>
  <si>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</si>
  <si>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</si>
  <si>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</si>
  <si>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</si>
  <si>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</si>
  <si>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</si>
  <si>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</si>
  <si>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</si>
  <si>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</si>
  <si>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</si>
  <si>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</si>
  <si>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</si>
  <si>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</si>
  <si>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</si>
  <si>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</si>
  <si>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</si>
  <si>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</si>
  <si>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</si>
  <si>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</si>
  <si>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</si>
  <si>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</si>
  <si>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</si>
  <si>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</si>
  <si>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</si>
  <si>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</si>
  <si>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</si>
  <si>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</si>
  <si>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</si>
  <si>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</si>
  <si>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</si>
  <si>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</si>
  <si>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</si>
  <si>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</si>
  <si>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</si>
  <si>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</si>
  <si>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</si>
  <si>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</si>
  <si>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</si>
  <si>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</si>
  <si>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</si>
  <si>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</si>
  <si>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</si>
  <si>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</si>
  <si>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</si>
  <si>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</si>
  <si>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</si>
  <si>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</si>
  <si>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</si>
  <si>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</si>
  <si>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</si>
  <si>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</si>
  <si>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</si>
  <si>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</si>
  <si>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</si>
  <si>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</si>
  <si>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</si>
  <si>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</si>
  <si>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</si>
  <si>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</si>
  <si>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</si>
  <si>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</si>
  <si>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</si>
  <si>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</si>
  <si>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</si>
  <si>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</si>
  <si>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</si>
  <si>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</si>
  <si>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</si>
  <si>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</si>
  <si>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</si>
  <si>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</si>
  <si>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</si>
  <si>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</si>
  <si>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</si>
  <si>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</si>
  <si>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</si>
  <si>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</si>
  <si>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</si>
  <si>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</si>
  <si>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</si>
  <si>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</si>
  <si>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</si>
  <si>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</si>
  <si>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</si>
  <si>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</si>
  <si>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</si>
  <si>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</si>
  <si>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</si>
  <si>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</si>
  <si>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</si>
  <si>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</si>
  <si>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</si>
  <si>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</si>
  <si>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</si>
  <si>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</si>
  <si>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</si>
  <si>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</si>
  <si>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</si>
  <si>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</si>
  <si>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</si>
  <si>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</si>
  <si>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</si>
  <si>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</si>
  <si>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</si>
  <si>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</si>
  <si>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</si>
  <si>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</si>
  <si>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</si>
  <si>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</si>
  <si>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</si>
  <si>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</si>
  <si>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</si>
  <si>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</si>
  <si>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</si>
  <si>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</si>
  <si>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</si>
  <si>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</si>
  <si>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</si>
  <si>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</si>
  <si>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</si>
  <si>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</si>
  <si>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</si>
  <si>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</si>
  <si>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</si>
  <si>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</si>
  <si>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</si>
  <si>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</si>
  <si>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</si>
  <si>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</si>
  <si>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</si>
  <si>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</si>
  <si>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</si>
  <si>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</si>
  <si>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</si>
  <si>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</si>
  <si>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</si>
  <si>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</si>
  <si>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</si>
  <si>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</si>
  <si>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</si>
  <si>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</si>
  <si>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</si>
  <si>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</si>
  <si>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</si>
  <si>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</si>
  <si>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</si>
  <si>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</si>
  <si>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</si>
  <si>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</si>
  <si>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</si>
  <si>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</si>
  <si>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</si>
  <si>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</si>
  <si>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</si>
  <si>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</si>
  <si>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</si>
  <si>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</si>
  <si>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</si>
  <si>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</si>
  <si>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</si>
  <si>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</si>
  <si>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</si>
  <si>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</si>
  <si>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</si>
  <si>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</si>
  <si>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</si>
  <si>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</si>
  <si>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</si>
  <si>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</si>
  <si>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</si>
  <si>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</si>
  <si>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</si>
  <si>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</si>
  <si>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</si>
  <si>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</si>
  <si>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</si>
  <si>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</si>
  <si>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</si>
  <si>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</si>
  <si>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</si>
  <si>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</si>
  <si>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</si>
  <si>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</si>
  <si>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</si>
  <si>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</si>
  <si>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</si>
  <si>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</si>
  <si>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</si>
  <si>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</si>
  <si>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</si>
  <si>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</si>
  <si>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</si>
  <si>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</si>
  <si>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</si>
  <si>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</si>
  <si>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</si>
  <si>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</si>
  <si>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</si>
  <si>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</si>
  <si>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</si>
  <si>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</si>
  <si>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</si>
  <si>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</si>
  <si>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</si>
  <si>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</si>
  <si>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</si>
  <si>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</si>
  <si>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</si>
  <si>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</si>
  <si>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</si>
  <si>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</si>
  <si>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</si>
  <si>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</si>
  <si>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</si>
  <si>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</si>
  <si>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</si>
  <si>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</si>
  <si>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</si>
  <si>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</si>
  <si>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</si>
  <si>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</si>
  <si>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</si>
  <si>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</si>
  <si>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</si>
  <si>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</si>
  <si>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</si>
  <si>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</si>
  <si>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</si>
  <si>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</si>
  <si>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</si>
  <si>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</si>
  <si>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</si>
  <si>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</si>
  <si>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</si>
  <si>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</si>
  <si>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</si>
  <si>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</si>
  <si>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</si>
  <si>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</si>
  <si>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</si>
  <si>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</si>
  <si>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</si>
  <si>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</si>
  <si>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</si>
  <si>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</si>
  <si>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</si>
  <si>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</si>
  <si>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</si>
  <si>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</si>
  <si>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</si>
  <si>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</si>
  <si>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</si>
  <si>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</si>
  <si>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</si>
  <si>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</si>
  <si>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</si>
  <si>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</si>
  <si>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</si>
  <si>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</si>
  <si>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</si>
  <si>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</si>
  <si>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</si>
  <si>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</si>
  <si>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</si>
  <si>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</si>
  <si>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</si>
  <si>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</si>
  <si>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</si>
  <si>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</si>
  <si>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</si>
  <si>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</si>
  <si>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</si>
  <si>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</si>
  <si>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</si>
  <si>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</si>
  <si>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</si>
  <si>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</si>
  <si>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</si>
  <si>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</si>
  <si>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</si>
  <si>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</si>
  <si>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</si>
  <si>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</si>
  <si>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</si>
  <si>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</si>
  <si>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</si>
  <si>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</si>
  <si>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</si>
  <si>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</si>
  <si>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</si>
  <si>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</si>
  <si>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</si>
  <si>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</si>
  <si>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</si>
  <si>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</si>
  <si>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</si>
  <si>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</si>
  <si>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</si>
  <si>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</si>
  <si>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</si>
  <si>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</si>
  <si>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</si>
  <si>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</si>
  <si>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</si>
  <si>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</si>
  <si>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</si>
  <si>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</si>
  <si>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</si>
  <si>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</si>
  <si>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</si>
  <si>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</si>
  <si>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</si>
  <si>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</si>
  <si>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</si>
  <si>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</si>
  <si>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</si>
  <si>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</si>
  <si>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</si>
  <si>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</si>
  <si>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</si>
  <si>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</si>
  <si>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</si>
  <si>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</si>
  <si>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</si>
  <si>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</si>
  <si>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</si>
  <si>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</si>
  <si>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</si>
  <si>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</si>
  <si>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</si>
  <si>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</si>
  <si>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</si>
  <si>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</si>
  <si>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</si>
  <si>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</si>
  <si>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</si>
  <si>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</si>
  <si>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</si>
  <si>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</si>
  <si>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</si>
  <si>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</si>
  <si>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</si>
  <si>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</si>
  <si>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</si>
  <si>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</si>
  <si>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</si>
  <si>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</si>
  <si>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</si>
  <si>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</si>
  <si>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</si>
  <si>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</si>
  <si>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</si>
  <si>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</si>
  <si>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</si>
  <si>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</si>
  <si>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</si>
  <si>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</si>
  <si>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</si>
  <si>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</si>
  <si>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</si>
  <si>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</si>
  <si>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</si>
  <si>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</si>
  <si>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</si>
  <si>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</si>
  <si>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</si>
  <si>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</si>
  <si>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</si>
  <si>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</si>
  <si>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</si>
  <si>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</si>
  <si>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</si>
  <si>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</si>
  <si>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</si>
  <si>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</si>
  <si>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</si>
  <si>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</si>
  <si>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</si>
  <si>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</si>
  <si>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</si>
  <si>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</si>
  <si>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</si>
  <si>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</si>
  <si>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</si>
  <si>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</si>
  <si>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</si>
  <si>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</si>
  <si>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</si>
  <si>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</si>
  <si>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</si>
  <si>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</si>
  <si>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</si>
  <si>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</si>
  <si>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</si>
  <si>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</si>
  <si>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</si>
  <si>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</si>
  <si>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</si>
  <si>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</si>
  <si>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</si>
  <si>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</si>
  <si>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</si>
  <si>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</si>
  <si>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</si>
  <si>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</si>
  <si>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</si>
  <si>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</si>
  <si>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</si>
  <si>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</si>
  <si>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</si>
  <si>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</si>
  <si>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</si>
  <si>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</si>
  <si>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</si>
  <si>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</si>
  <si>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</si>
  <si>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</si>
  <si>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</si>
  <si>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</si>
  <si>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</si>
  <si>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</si>
  <si>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</si>
  <si>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</si>
  <si>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</si>
  <si>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</si>
  <si>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</si>
  <si>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</si>
  <si>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</si>
  <si>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</si>
  <si>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</si>
  <si>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</si>
  <si>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</si>
  <si>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</si>
  <si>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</si>
  <si>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</si>
  <si>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</si>
  <si>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</si>
  <si>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</si>
  <si>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</si>
  <si>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</si>
  <si>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</si>
  <si>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</si>
  <si>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</si>
  <si>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</si>
  <si>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</si>
  <si>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</si>
  <si>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</si>
  <si>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</si>
  <si>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</si>
  <si>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</si>
  <si>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</si>
  <si>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</si>
  <si>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</si>
  <si>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</si>
  <si>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</si>
  <si>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</si>
  <si>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</si>
  <si>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</si>
  <si>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</si>
  <si>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</si>
  <si>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</si>
  <si>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</si>
  <si>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</si>
  <si>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</si>
  <si>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</si>
  <si>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</si>
  <si>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</si>
  <si>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</si>
  <si>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</si>
  <si>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</si>
  <si>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</si>
  <si>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</si>
  <si>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</si>
  <si>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</si>
  <si>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</si>
  <si>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</si>
  <si>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</si>
  <si>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</si>
  <si>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</si>
  <si>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</si>
  <si>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</si>
  <si>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</si>
  <si>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</si>
  <si>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</si>
  <si>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</si>
  <si>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</si>
  <si>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</si>
  <si>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</si>
  <si>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</si>
  <si>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</si>
  <si>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</si>
  <si>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</si>
  <si>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</si>
  <si>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</si>
  <si>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</si>
  <si>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</si>
  <si>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</si>
  <si>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</si>
  <si>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</si>
  <si>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</si>
  <si>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</si>
  <si>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</si>
  <si>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</si>
  <si>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</si>
  <si>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</si>
  <si>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</si>
  <si>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</si>
  <si>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</si>
  <si>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</si>
  <si>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</si>
  <si>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</si>
  <si>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</si>
  <si>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</si>
  <si>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</si>
  <si>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</si>
  <si>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</si>
  <si>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</si>
  <si>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</si>
  <si>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</si>
  <si>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</si>
  <si>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</si>
  <si>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</si>
  <si>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</si>
  <si>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</si>
  <si>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</si>
  <si>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</si>
  <si>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</si>
  <si>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</si>
  <si>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</si>
  <si>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</si>
  <si>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</si>
  <si>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</si>
  <si>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</si>
  <si>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</si>
  <si>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</si>
  <si>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</si>
  <si>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</si>
  <si>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</si>
  <si>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</si>
  <si>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</si>
  <si>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</si>
  <si>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</si>
  <si>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</si>
  <si>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</si>
  <si>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</si>
  <si>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</si>
  <si>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</si>
  <si>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</si>
  <si>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</si>
  <si>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</si>
  <si>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</si>
  <si>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</si>
  <si>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</si>
  <si>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</si>
  <si>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</si>
  <si>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</si>
  <si>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</si>
  <si>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</si>
  <si>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</si>
  <si>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</si>
  <si>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</si>
  <si>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</si>
  <si>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</si>
  <si>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</si>
  <si>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</si>
  <si>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</si>
  <si>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</si>
  <si>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</si>
  <si>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</si>
  <si>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</si>
  <si>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</si>
  <si>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</si>
  <si>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</si>
  <si>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</si>
  <si>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</si>
  <si>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</si>
  <si>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</si>
  <si>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</si>
  <si>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</si>
  <si>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</si>
  <si>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</si>
  <si>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</si>
  <si>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</si>
  <si>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</si>
  <si>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</si>
  <si>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</si>
  <si>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</si>
  <si>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</si>
  <si>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</si>
  <si>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</si>
  <si>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</si>
  <si>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</si>
  <si>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</si>
  <si>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</si>
  <si>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</si>
  <si>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</si>
  <si>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</si>
  <si>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</si>
  <si>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</si>
  <si>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</si>
  <si>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</si>
  <si>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</si>
  <si>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</si>
  <si>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</si>
  <si>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</si>
  <si>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</si>
  <si>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</si>
  <si>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</si>
  <si>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</si>
  <si>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</si>
  <si>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</si>
  <si>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</si>
  <si>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</si>
  <si>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</si>
  <si>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</si>
  <si>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</si>
  <si>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</si>
  <si>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</si>
  <si>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</si>
  <si>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</si>
  <si>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</si>
  <si>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</si>
  <si>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</si>
  <si>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</si>
  <si>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</si>
  <si>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</si>
  <si>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</si>
  <si>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</si>
  <si>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</si>
  <si>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</si>
  <si>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</si>
  <si>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</si>
  <si>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</si>
  <si>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</si>
  <si>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</si>
  <si>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</si>
  <si>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</si>
  <si>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</si>
  <si>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</si>
  <si>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</si>
  <si>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</si>
  <si>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</si>
  <si>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</si>
  <si>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</si>
  <si>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</si>
  <si>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</si>
  <si>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</si>
  <si>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</si>
  <si>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</si>
  <si>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</si>
  <si>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</si>
  <si>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</si>
  <si>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</si>
  <si>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</si>
  <si>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</si>
  <si>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</si>
  <si>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</si>
  <si>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</si>
  <si>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</si>
  <si>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</si>
  <si>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</si>
  <si>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</si>
  <si>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</si>
  <si>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</si>
  <si>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</si>
  <si>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</si>
  <si>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</si>
  <si>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</si>
  <si>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</si>
  <si>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</si>
  <si>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</si>
  <si>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</si>
  <si>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</si>
  <si>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</si>
  <si>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</si>
  <si>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</si>
  <si>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</si>
  <si>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</si>
  <si>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</si>
  <si>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</si>
  <si>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</si>
  <si>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</si>
  <si>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</si>
  <si>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</si>
  <si>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</si>
  <si>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</si>
  <si>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</si>
  <si>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</si>
  <si>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</si>
  <si>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</si>
  <si>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</si>
  <si>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</si>
  <si>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</si>
  <si>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</si>
  <si>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</si>
  <si>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</si>
  <si>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</si>
  <si>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</si>
  <si>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</si>
  <si>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</si>
  <si>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</si>
  <si>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</si>
  <si>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</si>
  <si>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</si>
  <si>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</si>
  <si>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</si>
  <si>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</si>
  <si>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</si>
  <si>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</si>
  <si>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</si>
  <si>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</si>
  <si>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</si>
  <si>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</si>
  <si>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</si>
  <si>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</si>
  <si>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</si>
  <si>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</si>
  <si>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</si>
  <si>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</si>
  <si>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</si>
  <si>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</si>
  <si>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</si>
  <si>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</si>
  <si>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</si>
  <si>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</si>
  <si>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</si>
  <si>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</si>
  <si>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</si>
  <si>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</si>
  <si>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</si>
  <si>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</si>
  <si>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</si>
  <si>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</si>
  <si>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</si>
  <si>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</si>
  <si>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</si>
  <si>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</si>
  <si>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</si>
  <si>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</si>
  <si>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</si>
  <si>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</si>
  <si>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</si>
  <si>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</si>
  <si>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</si>
  <si>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</si>
  <si>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</si>
  <si>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</si>
  <si>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</si>
  <si>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</si>
  <si>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</si>
  <si>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</si>
  <si>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</si>
  <si>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</si>
  <si>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</si>
  <si>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</si>
  <si>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</si>
  <si>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</si>
  <si>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</si>
  <si>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</si>
  <si>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</si>
  <si>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</si>
  <si>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</si>
  <si>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</si>
  <si>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</si>
  <si>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</si>
  <si>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</si>
  <si>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</si>
  <si>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</si>
  <si>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</si>
  <si>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</si>
  <si>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</si>
  <si>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</si>
  <si>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</si>
  <si>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</si>
  <si>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</si>
  <si>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</si>
  <si>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</si>
  <si>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</si>
  <si>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</si>
  <si>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</si>
  <si>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</si>
  <si>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</si>
  <si>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</si>
  <si>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</si>
  <si>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</si>
  <si>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</si>
  <si>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</si>
  <si>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</si>
  <si>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</si>
  <si>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</si>
  <si>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</si>
  <si>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</si>
  <si>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</si>
  <si>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</si>
  <si>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</si>
  <si>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</si>
  <si>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</si>
  <si>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</si>
  <si>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</si>
  <si>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</si>
  <si>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</si>
  <si>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</si>
  <si>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</si>
  <si>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</si>
  <si>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</si>
  <si>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</si>
  <si>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</si>
  <si>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</si>
  <si>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</si>
  <si>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</si>
  <si>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</si>
  <si>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</si>
  <si>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</si>
  <si>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</si>
  <si>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</si>
  <si>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</si>
  <si>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</si>
  <si>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</si>
  <si>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</si>
  <si>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</si>
  <si>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</si>
  <si>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</si>
  <si>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</si>
  <si>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</si>
  <si>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</si>
  <si>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</si>
  <si>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</si>
  <si>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</si>
  <si>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</si>
  <si>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</si>
  <si>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</si>
  <si>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</si>
  <si>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</si>
  <si>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</si>
  <si>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</si>
  <si>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</si>
  <si>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</si>
  <si>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</si>
  <si>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</si>
  <si>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</si>
  <si>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</si>
  <si>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</si>
  <si>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</si>
  <si>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</si>
  <si>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</si>
  <si>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</si>
  <si>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</si>
  <si>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</si>
  <si>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</si>
  <si>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</si>
  <si>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</si>
  <si>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</si>
  <si>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</si>
  <si>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</si>
  <si>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</si>
  <si>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</si>
  <si>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</si>
  <si>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</si>
  <si>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</si>
  <si>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</si>
  <si>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</si>
  <si>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</si>
  <si>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</si>
  <si>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</si>
  <si>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</si>
  <si>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</si>
  <si>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</si>
  <si>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</si>
  <si>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</si>
  <si>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</si>
  <si>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</si>
  <si>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</si>
  <si>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</si>
  <si>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</si>
  <si>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</si>
  <si>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</si>
  <si>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</si>
  <si>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</si>
  <si>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</si>
  <si>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</si>
  <si>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</si>
  <si>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</si>
  <si>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</si>
  <si>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</si>
  <si>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</si>
  <si>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</si>
  <si>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</si>
  <si>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</si>
  <si>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</si>
  <si>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</si>
  <si>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</si>
  <si>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</si>
  <si>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</si>
  <si>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</si>
  <si>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</si>
  <si>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</si>
  <si>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</si>
  <si>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</si>
  <si>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</si>
  <si>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</si>
  <si>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</si>
  <si>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</si>
  <si>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</si>
  <si>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</si>
  <si>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</si>
  <si>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</si>
  <si>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</si>
  <si>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</si>
  <si>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</si>
  <si>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</si>
  <si>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</si>
  <si>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</si>
  <si>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</si>
  <si>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</si>
  <si>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</si>
  <si>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</si>
  <si>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</si>
  <si>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</si>
  <si>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</si>
  <si>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</si>
  <si>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</si>
  <si>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</si>
  <si>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</si>
  <si>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</si>
  <si>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</si>
  <si>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</si>
  <si>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</si>
  <si>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</si>
  <si>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</si>
  <si>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</si>
  <si>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</si>
  <si>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</si>
  <si>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</si>
  <si>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</si>
  <si>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</si>
  <si>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</si>
  <si>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</si>
  <si>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</si>
  <si>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</si>
  <si>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</si>
  <si>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</si>
  <si>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</si>
  <si>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</si>
  <si>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</si>
  <si>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</si>
  <si>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</si>
  <si>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</si>
  <si>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</si>
  <si>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</si>
  <si>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</si>
  <si>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</si>
  <si>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</si>
  <si>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</si>
  <si>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</si>
  <si>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</si>
  <si>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</si>
  <si>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</si>
  <si>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</si>
  <si>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</si>
  <si>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</si>
  <si>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</si>
  <si>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</si>
  <si>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</si>
  <si>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</si>
  <si>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</si>
  <si>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</si>
  <si>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</si>
  <si>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</si>
  <si>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</si>
  <si>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</si>
  <si>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</si>
  <si>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</si>
  <si>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</si>
  <si>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</si>
  <si>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</si>
  <si>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</si>
  <si>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</si>
  <si>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</si>
  <si>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</si>
  <si>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</si>
  <si>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</si>
  <si>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</si>
  <si>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</si>
  <si>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</si>
  <si>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</si>
  <si>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</si>
  <si>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</si>
  <si>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</si>
  <si>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</si>
  <si>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</si>
  <si>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</si>
  <si>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</si>
  <si>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</si>
  <si>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</si>
  <si>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</si>
  <si>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</si>
  <si>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</si>
  <si>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</si>
  <si>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</si>
  <si>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</si>
  <si>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</si>
  <si>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</si>
  <si>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</si>
  <si>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</si>
  <si>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</si>
  <si>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</si>
  <si>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</si>
  <si>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</si>
  <si>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</si>
  <si>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</si>
  <si>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</si>
  <si>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</si>
  <si>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</si>
  <si>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</si>
  <si>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</si>
  <si>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</si>
  <si>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</si>
  <si>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</si>
  <si>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</si>
  <si>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</si>
  <si>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</si>
  <si>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</si>
  <si>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</si>
  <si>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</si>
  <si>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</si>
  <si>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</si>
  <si>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</si>
  <si>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</si>
  <si>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</si>
  <si>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</si>
  <si>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</si>
  <si>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</si>
  <si>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</si>
  <si>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</si>
  <si>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</si>
  <si>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</si>
  <si>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</si>
  <si>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</si>
  <si>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</si>
  <si>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</si>
  <si>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</si>
  <si>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</si>
  <si>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</si>
  <si>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</si>
  <si>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</si>
  <si>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</si>
  <si>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</si>
  <si>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</si>
  <si>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</si>
  <si>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</si>
  <si>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</si>
  <si>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</si>
  <si>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</si>
  <si>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</si>
  <si>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</si>
  <si>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</si>
  <si>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</si>
  <si>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</si>
  <si>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</si>
  <si>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</si>
  <si>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</si>
  <si>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</si>
  <si>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</si>
  <si>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</si>
  <si>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</si>
  <si>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</si>
  <si>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</si>
  <si>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</si>
  <si>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</si>
  <si>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</si>
  <si>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</si>
  <si>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</si>
  <si>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</si>
  <si>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</si>
  <si>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</si>
  <si>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</si>
  <si>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</si>
  <si>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</si>
  <si>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</si>
  <si>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</si>
  <si>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</si>
  <si>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</si>
  <si>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</si>
  <si>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</si>
  <si>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</si>
  <si>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</si>
  <si>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</si>
  <si>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</si>
  <si>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</si>
  <si>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</si>
  <si>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</si>
  <si>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</si>
  <si>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</si>
  <si>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</si>
  <si>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</si>
  <si>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</si>
  <si>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</si>
  <si>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</si>
  <si>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</si>
  <si>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</si>
  <si>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</si>
  <si>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</si>
  <si>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</si>
  <si>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</si>
  <si>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</si>
  <si>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</si>
  <si>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</si>
  <si>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</si>
  <si>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</si>
  <si>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</si>
  <si>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</si>
  <si>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</si>
  <si>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</si>
  <si>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</si>
  <si>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</si>
  <si>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</si>
  <si>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</si>
  <si>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</si>
  <si>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</si>
  <si>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</si>
  <si>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</si>
  <si>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</si>
  <si>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</si>
  <si>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</si>
  <si>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</si>
  <si>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</si>
  <si>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</si>
  <si>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</si>
  <si>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</si>
  <si>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</si>
  <si>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</si>
  <si>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</si>
  <si>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</si>
  <si>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</si>
  <si>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</si>
  <si>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</si>
  <si>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</si>
  <si>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</si>
  <si>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</si>
  <si>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</si>
  <si>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</si>
  <si>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</si>
  <si>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</si>
  <si>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</si>
  <si>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</si>
  <si>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</si>
  <si>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</si>
  <si>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</si>
  <si>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</si>
  <si>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</si>
  <si>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</si>
  <si>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</si>
  <si>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</si>
  <si>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</si>
  <si>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</si>
  <si>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</si>
  <si>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</si>
  <si>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</si>
  <si>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</si>
  <si>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</si>
  <si>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</si>
  <si>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</si>
  <si>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</si>
  <si>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</si>
  <si>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</si>
  <si>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</si>
  <si>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</si>
  <si>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</si>
  <si>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</si>
  <si>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</si>
  <si>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</si>
  <si>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</si>
  <si>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</si>
  <si>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</si>
  <si>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</si>
  <si>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</si>
  <si>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</si>
  <si>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</si>
  <si>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</si>
  <si>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</si>
  <si>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</si>
  <si>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</si>
  <si>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</si>
  <si>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</si>
  <si>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</si>
  <si>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</si>
  <si>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</si>
  <si>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</si>
  <si>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</si>
  <si>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</si>
  <si>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</si>
  <si>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</si>
  <si>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</si>
  <si>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</si>
  <si>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</si>
  <si>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</si>
  <si>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</si>
  <si>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</si>
  <si>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</si>
  <si>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</si>
  <si>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</si>
  <si>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</si>
  <si>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</si>
  <si>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</si>
  <si>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</si>
  <si>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</si>
  <si>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</si>
  <si>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</si>
  <si>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</si>
  <si>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</si>
  <si>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</si>
  <si>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</si>
  <si>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</si>
  <si>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</si>
  <si>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</si>
  <si>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</si>
  <si>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</si>
  <si>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</si>
  <si>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</si>
  <si>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</si>
  <si>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</si>
  <si>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</si>
  <si>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</si>
  <si>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</si>
  <si>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</si>
  <si>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</si>
  <si>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</si>
  <si>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</si>
  <si>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</si>
  <si>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</si>
  <si>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</si>
  <si>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</si>
  <si>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</si>
  <si>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</si>
  <si>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</si>
  <si>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</si>
  <si>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</si>
  <si>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</si>
  <si>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</si>
  <si>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</si>
  <si>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</si>
  <si>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</si>
  <si>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</si>
  <si>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</si>
  <si>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</si>
  <si>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</si>
  <si>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</si>
  <si>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</si>
  <si>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</si>
  <si>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</si>
  <si>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</si>
  <si>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</si>
  <si>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</si>
  <si>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</si>
  <si>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</si>
  <si>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</si>
  <si>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</si>
  <si>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</si>
  <si>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</si>
  <si>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</si>
  <si>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</si>
  <si>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</si>
  <si>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</si>
  <si>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</si>
  <si>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</si>
  <si>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</si>
  <si>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</si>
  <si>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</si>
  <si>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</si>
  <si>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</si>
  <si>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</si>
  <si>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</si>
  <si>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</si>
  <si>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</si>
  <si>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</si>
  <si>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</si>
  <si>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</si>
  <si>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</si>
  <si>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</si>
  <si>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</si>
  <si>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</si>
  <si>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</si>
  <si>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</si>
  <si>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</si>
  <si>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</si>
  <si>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</si>
  <si>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</si>
  <si>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</si>
  <si>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</si>
  <si>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</si>
  <si>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</si>
  <si>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</si>
  <si>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</si>
  <si>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</si>
  <si>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</si>
  <si>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</si>
  <si>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</si>
  <si>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</si>
  <si>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</si>
  <si>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</si>
  <si>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</si>
  <si>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</si>
  <si>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</si>
  <si>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</si>
  <si>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</si>
  <si>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</si>
  <si>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</si>
  <si>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</si>
  <si>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</si>
  <si>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</si>
  <si>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</si>
  <si>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</si>
  <si>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</si>
  <si>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</si>
  <si>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</si>
  <si>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</si>
  <si>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</si>
  <si>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</si>
  <si>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</si>
  <si>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</si>
  <si>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</si>
  <si>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</si>
  <si>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</si>
  <si>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</si>
  <si>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</si>
  <si>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</si>
  <si>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</si>
  <si>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</si>
  <si>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</si>
  <si>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</si>
  <si>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</si>
  <si>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</si>
  <si>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</si>
  <si>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</si>
  <si>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</si>
  <si>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</si>
  <si>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</si>
  <si>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</si>
  <si>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</si>
  <si>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</si>
  <si>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</si>
  <si>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</si>
  <si>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</si>
  <si>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</si>
  <si>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</si>
  <si>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</si>
  <si>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</si>
  <si>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</si>
  <si>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</si>
  <si>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</si>
  <si>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</si>
  <si>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</si>
  <si>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</si>
  <si>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</si>
  <si>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</si>
  <si>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</si>
  <si>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</si>
  <si>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</si>
  <si>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</si>
  <si>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</si>
  <si>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</si>
  <si>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</si>
  <si>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</si>
  <si>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</si>
  <si>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</si>
  <si>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</si>
  <si>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</si>
  <si>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</si>
  <si>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</si>
  <si>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</si>
  <si>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</si>
  <si>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</si>
  <si>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</si>
  <si>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</si>
  <si>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</si>
  <si>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</si>
  <si>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</si>
  <si>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</si>
  <si>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</si>
  <si>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</si>
  <si>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</si>
  <si>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</si>
  <si>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</si>
  <si>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</si>
  <si>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</si>
  <si>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</si>
  <si>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</si>
  <si>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</si>
  <si>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</si>
  <si>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</si>
  <si>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</si>
  <si>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</si>
  <si>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</si>
  <si>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</si>
  <si>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</si>
  <si>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</si>
  <si>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</si>
  <si>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</si>
  <si>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</si>
  <si>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</si>
  <si>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</si>
  <si>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</si>
  <si>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</si>
  <si>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</si>
  <si>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</si>
  <si>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</si>
  <si>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</si>
  <si>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</si>
  <si>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</si>
  <si>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</si>
  <si>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</si>
  <si>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</si>
  <si>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</si>
  <si>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</si>
  <si>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</si>
  <si>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</si>
  <si>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</si>
  <si>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</si>
  <si>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</si>
  <si>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</si>
  <si>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</si>
  <si>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</si>
  <si>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</si>
  <si>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</si>
  <si>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</si>
  <si>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</si>
  <si>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</si>
  <si>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</si>
  <si>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</si>
  <si>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</si>
  <si>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</si>
  <si>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</si>
  <si>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</si>
  <si>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</si>
  <si>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</si>
  <si>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</si>
  <si>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</si>
  <si>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</si>
  <si>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</si>
  <si>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</si>
  <si>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</si>
  <si>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</si>
  <si>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</si>
  <si>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</si>
  <si>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</si>
  <si>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</si>
  <si>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</si>
  <si>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</si>
  <si>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</si>
  <si>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</si>
  <si>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</si>
  <si>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</si>
  <si>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</si>
  <si>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</si>
  <si>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</si>
  <si>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</si>
  <si>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</si>
  <si>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</si>
  <si>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</si>
  <si>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</si>
  <si>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</si>
  <si>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</si>
  <si>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</si>
  <si>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</si>
  <si>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</si>
  <si>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</si>
  <si>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</si>
  <si>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</si>
  <si>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</si>
  <si>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</si>
  <si>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</si>
  <si>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</si>
  <si>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</si>
  <si>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</si>
  <si>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</si>
  <si>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</si>
  <si>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</si>
  <si>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</si>
  <si>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</si>
  <si>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</si>
  <si>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</si>
  <si>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</si>
  <si>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</si>
  <si>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</si>
  <si>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</si>
  <si>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</si>
  <si>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</si>
  <si>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</si>
  <si>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</si>
  <si>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</si>
  <si>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</si>
  <si>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</si>
  <si>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</si>
  <si>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</si>
  <si>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</si>
  <si>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</si>
  <si>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</si>
  <si>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</si>
  <si>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</si>
  <si>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</si>
  <si>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</si>
  <si>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</si>
  <si>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</si>
  <si>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</si>
  <si>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</si>
  <si>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</si>
  <si>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</si>
  <si>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</si>
  <si>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</si>
  <si>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</si>
  <si>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</si>
  <si>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</si>
  <si>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</si>
  <si>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</si>
  <si>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</si>
  <si>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</si>
  <si>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</si>
  <si>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</si>
  <si>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</si>
  <si>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</si>
  <si>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</si>
  <si>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</si>
  <si>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</si>
  <si>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</si>
  <si>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</si>
  <si>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</si>
  <si>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</si>
  <si>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</si>
  <si>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</si>
  <si>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</si>
  <si>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</si>
  <si>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</si>
  <si>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</si>
  <si>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</si>
  <si>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</si>
  <si>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</si>
  <si>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</si>
  <si>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</si>
  <si>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</si>
  <si>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</si>
  <si>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</si>
  <si>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</si>
  <si>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</si>
  <si>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</si>
  <si>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</si>
  <si>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</si>
  <si>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</si>
  <si>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</si>
  <si>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</si>
  <si>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</si>
  <si>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</si>
  <si>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</si>
  <si>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</si>
  <si>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</si>
  <si>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</si>
  <si>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</si>
  <si>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</si>
  <si>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</si>
  <si>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</si>
  <si>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</si>
  <si>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</si>
  <si>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</si>
  <si>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</si>
  <si>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</si>
  <si>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</si>
  <si>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</si>
  <si>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</si>
  <si>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</si>
  <si>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</si>
  <si>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</si>
  <si>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</si>
  <si>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</si>
  <si>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</si>
  <si>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</si>
  <si>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</si>
  <si>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</si>
  <si>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</si>
  <si>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</si>
  <si>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</si>
  <si>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</si>
  <si>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</si>
  <si>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</si>
  <si>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</si>
  <si>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</si>
  <si>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</si>
  <si>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</si>
  <si>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</si>
  <si>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</si>
  <si>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</si>
  <si>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</si>
  <si>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</si>
  <si>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</si>
  <si>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</si>
  <si>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</si>
  <si>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</si>
  <si>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</si>
  <si>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</si>
  <si>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</si>
  <si>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</si>
  <si>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</si>
  <si>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</si>
  <si>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</si>
  <si>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</si>
  <si>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</si>
  <si>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</si>
  <si>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</si>
  <si>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</si>
  <si>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</si>
  <si>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</si>
  <si>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</si>
  <si>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</si>
  <si>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</si>
  <si>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</si>
  <si>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</si>
  <si>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</si>
  <si>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</si>
  <si>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</si>
  <si>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</si>
  <si>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</si>
  <si>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</si>
  <si>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</si>
  <si>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</si>
  <si>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</si>
  <si>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</si>
  <si>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</si>
  <si>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</si>
  <si>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</si>
  <si>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</si>
  <si>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</si>
  <si>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</si>
  <si>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</si>
  <si>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</si>
  <si>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</si>
  <si>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</si>
  <si>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</si>
  <si>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</si>
  <si>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</si>
  <si>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</si>
  <si>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</si>
  <si>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</si>
  <si>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</si>
  <si>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</si>
  <si>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</si>
  <si>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</si>
  <si>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</si>
  <si>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</si>
  <si>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</si>
  <si>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</si>
  <si>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</si>
  <si>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</si>
  <si>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</si>
  <si>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</si>
  <si>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</si>
  <si>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</si>
  <si>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</si>
  <si>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</si>
  <si>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</si>
  <si>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</si>
  <si>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</si>
  <si>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</si>
  <si>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</si>
  <si>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</si>
  <si>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</si>
  <si>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</si>
  <si>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</si>
  <si>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</si>
  <si>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</si>
  <si>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</si>
  <si>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</si>
  <si>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</si>
  <si>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</si>
  <si>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</si>
  <si>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</si>
  <si>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</si>
  <si>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</si>
  <si>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</si>
  <si>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</si>
  <si>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</si>
  <si>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</si>
  <si>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</si>
  <si>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</si>
  <si>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</si>
  <si>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</si>
  <si>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</si>
  <si>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</si>
  <si>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</si>
  <si>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</si>
  <si>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</si>
  <si>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</si>
  <si>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</si>
  <si>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</si>
  <si>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</si>
  <si>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</si>
  <si>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</si>
  <si>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</si>
  <si>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</si>
  <si>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</si>
  <si>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</si>
  <si>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</si>
  <si>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</si>
  <si>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</si>
  <si>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</si>
  <si>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</si>
  <si>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</si>
  <si>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</si>
  <si>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</si>
  <si>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</si>
  <si>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</si>
  <si>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</si>
  <si>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</si>
  <si>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</si>
  <si>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</si>
  <si>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</si>
  <si>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</si>
  <si>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</si>
  <si>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</si>
  <si>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</si>
  <si>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</si>
  <si>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</si>
  <si>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</si>
  <si>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</si>
  <si>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</si>
  <si>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</si>
  <si>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</si>
  <si>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</si>
  <si>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</si>
  <si>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</si>
  <si>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</si>
  <si>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</si>
  <si>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</si>
  <si>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</si>
  <si>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</si>
  <si>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</si>
  <si>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</si>
  <si>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</si>
  <si>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</si>
  <si>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</si>
  <si>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</si>
  <si>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</si>
  <si>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</si>
  <si>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</si>
  <si>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</si>
  <si>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</si>
  <si>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</si>
  <si>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</si>
  <si>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</si>
  <si>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</si>
  <si>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</si>
  <si>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</si>
  <si>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</si>
  <si>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</si>
  <si>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</si>
  <si>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</si>
  <si>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</si>
  <si>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</si>
  <si>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</si>
  <si>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</si>
  <si>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</si>
  <si>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</si>
  <si>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</si>
  <si>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</si>
  <si>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</si>
  <si>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</si>
  <si>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</si>
  <si>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</si>
  <si>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</si>
  <si>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</si>
  <si>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</si>
  <si>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</si>
  <si>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</si>
  <si>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</si>
  <si>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</si>
  <si>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</si>
  <si>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</si>
  <si>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</si>
  <si>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</si>
  <si>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</si>
  <si>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</si>
  <si>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</si>
  <si>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</si>
  <si>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</si>
  <si>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</si>
  <si>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</si>
  <si>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</si>
  <si>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</si>
  <si>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</si>
  <si>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</si>
  <si>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</si>
  <si>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</si>
  <si>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</si>
  <si>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</si>
  <si>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</si>
  <si>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</si>
  <si>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</si>
  <si>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</si>
  <si>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</si>
  <si>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</si>
  <si>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</si>
  <si>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</si>
  <si>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</si>
  <si>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</si>
  <si>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</si>
  <si>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</si>
  <si>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</si>
  <si>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</si>
  <si>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</si>
  <si>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</si>
  <si>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</si>
  <si>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</si>
  <si>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</si>
  <si>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</si>
  <si>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</si>
  <si>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</si>
  <si>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</si>
  <si>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</si>
  <si>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</si>
  <si>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</si>
  <si>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</si>
  <si>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</si>
  <si>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</si>
  <si>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</si>
  <si>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</si>
  <si>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</si>
  <si>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</si>
  <si>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</si>
  <si>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</si>
  <si>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</si>
  <si>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</si>
  <si>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</si>
  <si>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</si>
  <si>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</si>
  <si>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</si>
  <si>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</si>
  <si>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</si>
  <si>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</si>
  <si>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</si>
  <si>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</si>
  <si>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</si>
  <si>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</si>
  <si>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</si>
  <si>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</si>
  <si>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</si>
  <si>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</si>
  <si>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</si>
  <si>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</si>
  <si>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</si>
  <si>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</si>
  <si>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</si>
  <si>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</si>
  <si>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</si>
  <si>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</si>
  <si>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</si>
  <si>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</si>
  <si>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</si>
  <si>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</si>
  <si>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</si>
  <si>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</si>
  <si>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</si>
  <si>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</si>
  <si>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</si>
  <si>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</si>
  <si>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</si>
  <si>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</si>
  <si>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</si>
  <si>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</si>
  <si>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</si>
  <si>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</si>
  <si>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</si>
  <si>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</si>
  <si>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</si>
  <si>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</si>
  <si>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</si>
  <si>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</si>
  <si>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</si>
  <si>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</si>
  <si>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</si>
  <si>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</si>
  <si>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</si>
  <si>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</si>
  <si>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</si>
  <si>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</si>
  <si>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</si>
  <si>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</si>
  <si>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</si>
  <si>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</si>
  <si>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</si>
  <si>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</si>
  <si>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</si>
  <si>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</si>
  <si>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</si>
  <si>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</si>
  <si>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</si>
  <si>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</si>
  <si>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</si>
  <si>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</si>
  <si>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</si>
  <si>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</si>
  <si>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</si>
  <si>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</si>
  <si>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</si>
  <si>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</si>
  <si>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</si>
  <si>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</si>
  <si>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</si>
  <si>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</si>
  <si>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</si>
  <si>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</si>
  <si>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</si>
  <si>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</si>
  <si>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</si>
  <si>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</si>
  <si>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</si>
  <si>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</si>
  <si>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</si>
  <si>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</si>
  <si>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</si>
  <si>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</si>
  <si>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</si>
  <si>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</si>
  <si>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</si>
  <si>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</si>
  <si>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</si>
  <si>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</si>
  <si>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</si>
  <si>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</si>
  <si>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</si>
  <si>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</si>
  <si>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</si>
  <si>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</si>
  <si>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</si>
  <si>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</si>
  <si>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</si>
  <si>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</si>
  <si>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</si>
  <si>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</si>
  <si>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</si>
  <si>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</si>
  <si>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</si>
  <si>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</si>
  <si>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</si>
  <si>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</si>
  <si>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</si>
  <si>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</si>
  <si>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</si>
  <si>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</si>
  <si>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</si>
  <si>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</si>
  <si>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</si>
  <si>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</si>
  <si>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</si>
  <si>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</si>
  <si>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</si>
  <si>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</si>
  <si>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</si>
  <si>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</si>
  <si>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</si>
  <si>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</si>
  <si>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</si>
  <si>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</si>
  <si>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</si>
  <si>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</si>
  <si>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</si>
  <si>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</si>
  <si>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</si>
  <si>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</si>
  <si>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</si>
  <si>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</si>
  <si>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</si>
  <si>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</si>
  <si>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</si>
  <si>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</si>
  <si>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</si>
  <si>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</si>
  <si>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</si>
  <si>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</si>
  <si>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</si>
  <si>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</si>
  <si>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</si>
  <si>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</si>
  <si>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</si>
  <si>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</si>
  <si>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</si>
  <si>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</si>
  <si>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</si>
  <si>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</si>
  <si>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</si>
  <si>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</si>
  <si>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</si>
  <si>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</si>
  <si>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</si>
  <si>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</si>
  <si>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</si>
  <si>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</si>
  <si>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</si>
  <si>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</si>
  <si>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</si>
  <si>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</si>
  <si>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</si>
  <si>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</si>
  <si>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</si>
  <si>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</si>
  <si>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</si>
  <si>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</si>
  <si>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</si>
  <si>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</si>
  <si>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</si>
  <si>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</si>
  <si>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</si>
  <si>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</si>
  <si>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</si>
  <si>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</si>
  <si>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</si>
  <si>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</si>
  <si>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</si>
  <si>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</si>
  <si>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</si>
  <si>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</si>
  <si>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</si>
  <si>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</si>
  <si>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</si>
  <si>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</si>
  <si>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</si>
  <si>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</si>
  <si>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</si>
  <si>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</si>
  <si>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</si>
  <si>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</si>
  <si>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</si>
  <si>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</si>
  <si>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</si>
  <si>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</si>
  <si>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</si>
  <si>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</si>
  <si>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</si>
  <si>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</si>
  <si>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</si>
  <si>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</si>
  <si>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</si>
  <si>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</si>
  <si>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</si>
  <si>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</si>
  <si>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</si>
  <si>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</si>
  <si>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</si>
  <si>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</si>
  <si>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</si>
  <si>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</si>
  <si>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</si>
  <si>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</si>
  <si>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</si>
  <si>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</si>
  <si>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</si>
  <si>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</si>
  <si>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</si>
  <si>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</si>
  <si>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</si>
  <si>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</si>
  <si>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</si>
  <si>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</si>
  <si>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</si>
  <si>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</si>
  <si>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</si>
  <si>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</si>
  <si>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</si>
  <si>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</si>
  <si>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</si>
  <si>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</si>
  <si>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</si>
  <si>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</si>
  <si>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</si>
  <si>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</si>
  <si>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</si>
  <si>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</si>
  <si>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</si>
  <si>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</si>
  <si>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</si>
  <si>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</si>
  <si>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</si>
  <si>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</si>
  <si>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</si>
  <si>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</si>
  <si>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</si>
  <si>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</si>
  <si>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</si>
  <si>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</si>
  <si>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</si>
  <si>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</si>
  <si>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</si>
  <si>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</si>
  <si>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</si>
  <si>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</si>
  <si>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</si>
  <si>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</si>
  <si>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</si>
  <si>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</si>
  <si>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</si>
  <si>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</si>
  <si>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</si>
  <si>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</si>
  <si>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</si>
  <si>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</si>
  <si>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</si>
  <si>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</si>
  <si>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</si>
  <si>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</si>
  <si>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</si>
  <si>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</si>
  <si>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</si>
  <si>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</si>
  <si>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</si>
  <si>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</si>
  <si>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</si>
  <si>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</si>
  <si>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</si>
  <si>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</si>
  <si>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</si>
  <si>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</si>
  <si>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</si>
  <si>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</si>
  <si>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</si>
  <si>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</si>
  <si>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</si>
  <si>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</si>
  <si>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</si>
  <si>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</si>
  <si>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</si>
  <si>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</si>
  <si>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</si>
  <si>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</si>
  <si>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</si>
  <si>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</si>
  <si>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</si>
  <si>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</si>
  <si>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</si>
  <si>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</si>
  <si>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</si>
  <si>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</si>
  <si>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</si>
  <si>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</si>
  <si>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</si>
  <si>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</si>
  <si>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</si>
  <si>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</si>
  <si>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</si>
  <si>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</si>
  <si>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</si>
  <si>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</si>
  <si>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</si>
  <si>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</si>
  <si>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</si>
  <si>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</si>
  <si>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</si>
  <si>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</si>
  <si>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</si>
  <si>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</si>
  <si>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</si>
  <si>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</si>
  <si>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</si>
  <si>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</si>
  <si>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</si>
  <si>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</si>
  <si>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</si>
  <si>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</si>
  <si>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</si>
  <si>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</si>
  <si>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</si>
  <si>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</si>
  <si>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</si>
  <si>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</si>
  <si>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</si>
  <si>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</si>
  <si>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</si>
  <si>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</si>
  <si>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</si>
  <si>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</si>
  <si>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</si>
  <si>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</si>
  <si>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</si>
  <si>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</si>
  <si>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</si>
  <si>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</si>
  <si>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</si>
  <si>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</si>
  <si>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</si>
  <si>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</si>
  <si>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</si>
  <si>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</si>
  <si>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</si>
  <si>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</si>
  <si>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</si>
  <si>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</si>
  <si>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</si>
  <si>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</si>
  <si>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</si>
  <si>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</si>
  <si>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</si>
  <si>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</si>
  <si>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</si>
  <si>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</si>
  <si>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</si>
  <si>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</si>
  <si>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</si>
  <si>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</si>
  <si>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</si>
  <si>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</si>
  <si>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</si>
  <si>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</si>
  <si>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</si>
  <si>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</si>
  <si>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</si>
  <si>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</si>
  <si>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</si>
  <si>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</si>
  <si>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</si>
  <si>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</si>
  <si>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</si>
  <si>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</si>
  <si>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</si>
  <si>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</si>
  <si>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</si>
  <si>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</si>
  <si>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</si>
  <si>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</si>
  <si>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</si>
  <si>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</si>
  <si>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</si>
  <si>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</si>
  <si>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</si>
  <si>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</si>
  <si>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</si>
  <si>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</si>
  <si>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</si>
  <si>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</si>
  <si>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</si>
  <si>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</si>
  <si>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</si>
  <si>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</si>
  <si>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</si>
  <si>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</si>
  <si>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</si>
  <si>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</si>
  <si>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</si>
  <si>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</si>
  <si>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</si>
  <si>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</si>
  <si>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</si>
  <si>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</si>
  <si>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</si>
  <si>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</si>
  <si>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</si>
  <si>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</si>
  <si>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</si>
  <si>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</si>
  <si>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</si>
  <si>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</si>
  <si>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</si>
  <si>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</si>
  <si>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</si>
  <si>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</si>
  <si>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</si>
  <si>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</si>
  <si>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</si>
  <si>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</si>
  <si>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</si>
  <si>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</si>
  <si>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</si>
  <si>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</si>
  <si>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</si>
  <si>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</si>
  <si>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</si>
  <si>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</si>
  <si>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</si>
  <si>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</si>
  <si>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</si>
  <si>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</si>
  <si>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</si>
  <si>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</si>
  <si>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</si>
  <si>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</si>
  <si>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</si>
  <si>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</si>
  <si>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</si>
  <si>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</si>
  <si>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</si>
  <si>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</si>
  <si>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</si>
  <si>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</si>
  <si>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</si>
  <si>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</si>
  <si>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</si>
  <si>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</si>
  <si>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</si>
  <si>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</si>
  <si>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</si>
  <si>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</si>
  <si>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</si>
  <si>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</si>
  <si>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</si>
  <si>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</si>
  <si>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</si>
  <si>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</si>
  <si>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</si>
  <si>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</si>
  <si>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</si>
  <si>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</si>
  <si>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</si>
  <si>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</si>
  <si>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</si>
  <si>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</si>
  <si>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</si>
  <si>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</si>
  <si>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</si>
  <si>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</si>
  <si>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</si>
  <si>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</si>
  <si>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</si>
  <si>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</si>
  <si>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</si>
  <si>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</si>
  <si>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</si>
  <si>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</si>
  <si>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</si>
  <si>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</si>
  <si>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</si>
  <si>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</si>
  <si>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</si>
  <si>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</si>
  <si>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</si>
  <si>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</si>
  <si>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</si>
  <si>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</si>
  <si>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</si>
  <si>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</si>
  <si>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</si>
  <si>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</si>
  <si>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</si>
  <si>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</si>
  <si>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</si>
  <si>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</si>
  <si>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</si>
  <si>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</si>
  <si>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</si>
  <si>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</si>
  <si>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</si>
  <si>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</si>
  <si>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</si>
  <si>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</si>
  <si>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</si>
  <si>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</si>
  <si>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</si>
  <si>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</si>
  <si>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</si>
  <si>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</si>
  <si>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</si>
  <si>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</si>
  <si>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</si>
  <si>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</si>
  <si>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</si>
  <si>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</si>
  <si>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</si>
  <si>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</si>
  <si>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</si>
  <si>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</si>
  <si>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</si>
  <si>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</si>
  <si>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</si>
  <si>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</si>
  <si>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</si>
  <si>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</si>
  <si>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</si>
  <si>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</si>
  <si>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</si>
  <si>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</si>
  <si>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</si>
  <si>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</si>
  <si>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</si>
  <si>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</si>
  <si>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</si>
  <si>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</si>
  <si>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</si>
  <si>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</si>
  <si>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</si>
  <si>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</si>
  <si>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</si>
  <si>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</si>
  <si>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</si>
  <si>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</si>
  <si>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</si>
  <si>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</si>
  <si>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</si>
  <si>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</si>
  <si>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</si>
  <si>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</si>
  <si>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</si>
  <si>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</si>
  <si>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</si>
  <si>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</si>
  <si>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</si>
  <si>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</si>
  <si>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</si>
  <si>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</si>
  <si>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</si>
  <si>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</si>
  <si>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</si>
  <si>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</si>
  <si>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</si>
  <si>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</si>
  <si>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</si>
  <si>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</si>
  <si>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</si>
  <si>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</si>
  <si>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</si>
  <si>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</si>
  <si>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</si>
  <si>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</si>
  <si>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</si>
  <si>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</si>
  <si>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</si>
  <si>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</si>
  <si>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</si>
  <si>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</si>
  <si>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</si>
  <si>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</si>
  <si>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</si>
  <si>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</si>
  <si>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</si>
  <si>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</si>
  <si>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</si>
  <si>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</si>
  <si>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</si>
  <si>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</si>
  <si>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</si>
  <si>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</si>
  <si>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</si>
  <si>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</si>
  <si>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</si>
  <si>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</si>
  <si>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</si>
  <si>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</si>
  <si>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</si>
  <si>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</si>
  <si>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</si>
  <si>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</si>
  <si>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</si>
  <si>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</si>
  <si>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</si>
  <si>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</si>
  <si>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</si>
  <si>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</si>
  <si>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</si>
  <si>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</si>
  <si>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</si>
  <si>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</si>
  <si>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</si>
  <si>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</si>
  <si>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</si>
  <si>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</si>
  <si>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</si>
  <si>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</si>
  <si>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</si>
  <si>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</si>
  <si>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</si>
  <si>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</si>
  <si>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</si>
  <si>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</si>
  <si>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</si>
  <si>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</si>
  <si>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</si>
  <si>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</si>
  <si>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</si>
  <si>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</si>
  <si>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</si>
  <si>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</si>
  <si>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</si>
  <si>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</si>
  <si>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</si>
  <si>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</si>
  <si>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</si>
  <si>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</si>
  <si>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</si>
  <si>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</si>
  <si>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</si>
  <si>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</si>
  <si>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</si>
  <si>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</si>
  <si>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</si>
  <si>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</si>
  <si>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</si>
  <si>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</si>
  <si>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</si>
  <si>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</si>
  <si>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</si>
  <si>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</si>
  <si>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</si>
  <si>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</si>
  <si>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</si>
  <si>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</si>
  <si>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</si>
  <si>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</si>
  <si>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</si>
  <si>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</si>
  <si>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</si>
  <si>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</si>
  <si>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</si>
  <si>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</si>
  <si>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</si>
  <si>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</si>
  <si>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</si>
  <si>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</si>
  <si>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</si>
  <si>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</si>
  <si>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</si>
  <si>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</si>
  <si>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</si>
  <si>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</si>
  <si>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</si>
  <si>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</si>
  <si>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</si>
  <si>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</si>
  <si>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</si>
  <si>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</si>
  <si>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</si>
  <si>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</si>
  <si>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</si>
  <si>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</si>
  <si>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</si>
  <si>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</si>
  <si>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</si>
  <si>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</si>
  <si>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</si>
  <si>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</si>
  <si>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</si>
  <si>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</si>
  <si>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</si>
  <si>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</si>
  <si>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</si>
  <si>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</si>
  <si>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</si>
  <si>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</si>
  <si>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</si>
  <si>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</si>
  <si>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</si>
  <si>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</si>
  <si>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</si>
  <si>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</si>
  <si>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</si>
  <si>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</si>
  <si>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</si>
  <si>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</si>
  <si>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</si>
  <si>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</si>
  <si>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</si>
  <si>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</si>
  <si>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</si>
  <si>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</si>
  <si>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</si>
  <si>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</si>
  <si>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</si>
  <si>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</si>
  <si>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</si>
  <si>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</si>
  <si>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</si>
  <si>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</si>
  <si>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</si>
  <si>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</si>
  <si>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</si>
  <si>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</si>
  <si>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</si>
  <si>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</si>
  <si>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</si>
  <si>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</si>
  <si>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</si>
  <si>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</si>
  <si>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</si>
  <si>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</si>
  <si>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</si>
  <si>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</si>
  <si>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</si>
  <si>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</si>
  <si>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</si>
  <si>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</si>
  <si>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</si>
  <si>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</si>
  <si>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</si>
  <si>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</si>
  <si>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</si>
  <si>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</si>
  <si>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</si>
  <si>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</si>
  <si>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</si>
  <si>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</si>
  <si>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</si>
  <si>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</si>
  <si>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</si>
  <si>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</si>
  <si>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</si>
  <si>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</si>
  <si>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</si>
  <si>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</si>
  <si>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</si>
  <si>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</si>
  <si>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</si>
  <si>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</si>
  <si>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</si>
  <si>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</si>
  <si>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</si>
  <si>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</si>
  <si>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</si>
  <si>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</si>
  <si>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</si>
  <si>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</si>
  <si>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</si>
  <si>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</si>
  <si>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</si>
  <si>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</si>
  <si>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</si>
  <si>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</si>
  <si>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</si>
  <si>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</si>
  <si>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</si>
  <si>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</si>
  <si>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</si>
  <si>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</si>
  <si>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</si>
  <si>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</si>
  <si>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</si>
  <si>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</si>
  <si>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</si>
  <si>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</si>
  <si>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</si>
  <si>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</si>
  <si>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</si>
  <si>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</si>
  <si>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</si>
  <si>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</si>
  <si>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</si>
  <si>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</si>
  <si>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</si>
  <si>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</si>
  <si>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</si>
  <si>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</si>
  <si>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</si>
  <si>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</si>
  <si>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</si>
  <si>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</si>
  <si>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</si>
  <si>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</si>
  <si>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</si>
  <si>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</si>
  <si>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</si>
  <si>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</si>
  <si>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</si>
  <si>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</si>
  <si>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</si>
  <si>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</si>
  <si>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</si>
  <si>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</si>
  <si>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</si>
  <si>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</si>
  <si>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</si>
  <si>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</si>
  <si>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</si>
  <si>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</si>
  <si>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</si>
  <si>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</si>
  <si>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</si>
  <si>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</si>
  <si>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</si>
  <si>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</si>
  <si>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</si>
  <si>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</si>
  <si>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</si>
  <si>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</si>
  <si>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</si>
  <si>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</si>
  <si>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</si>
  <si>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</si>
  <si>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</si>
  <si>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</si>
  <si>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</si>
  <si>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</si>
  <si>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</si>
  <si>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</si>
  <si>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</si>
  <si>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</si>
  <si>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</si>
  <si>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</si>
  <si>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</si>
  <si>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</si>
  <si>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</si>
  <si>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</si>
  <si>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</si>
  <si>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</si>
  <si>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</si>
  <si>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</si>
  <si>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</si>
  <si>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</si>
  <si>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</si>
  <si>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</si>
  <si>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</si>
  <si>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</si>
  <si>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</si>
  <si>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</si>
  <si>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</si>
  <si>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</si>
  <si>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</si>
  <si>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</si>
  <si>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</si>
  <si>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</si>
  <si>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</si>
  <si>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</si>
  <si>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</si>
  <si>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</si>
  <si>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</si>
  <si>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</si>
  <si>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</si>
  <si>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</si>
  <si>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</si>
  <si>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</si>
  <si>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</si>
  <si>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</si>
  <si>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</si>
  <si>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</si>
  <si>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</si>
  <si>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</si>
  <si>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</si>
  <si>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</si>
  <si>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</si>
  <si>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</si>
  <si>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</si>
  <si>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</si>
  <si>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</si>
  <si>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</si>
  <si>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</si>
  <si>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</si>
  <si>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</si>
  <si>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</si>
  <si>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</si>
  <si>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</si>
  <si>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</si>
  <si>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</si>
  <si>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</si>
  <si>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</si>
  <si>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</si>
  <si>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</si>
  <si>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</si>
  <si>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</si>
  <si>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</si>
  <si>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</si>
  <si>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</si>
  <si>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</si>
  <si>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</si>
  <si>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</si>
  <si>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</si>
  <si>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</si>
  <si>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</si>
  <si>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</si>
  <si>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</si>
  <si>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</si>
  <si>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</si>
  <si>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</si>
  <si>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</si>
  <si>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</si>
  <si>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</si>
  <si>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</si>
  <si>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</si>
  <si>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</si>
  <si>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</si>
  <si>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</si>
  <si>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</si>
  <si>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</si>
  <si>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</si>
  <si>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</si>
  <si>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</si>
  <si>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</si>
  <si>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</si>
  <si>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</si>
  <si>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</si>
  <si>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</si>
  <si>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</si>
  <si>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</si>
  <si>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</si>
  <si>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</si>
  <si>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</si>
  <si>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</si>
  <si>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</si>
  <si>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</si>
  <si>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</si>
  <si>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</si>
  <si>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</si>
  <si>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</si>
  <si>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</si>
  <si>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</si>
  <si>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</si>
  <si>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</si>
  <si>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</si>
  <si>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</si>
  <si>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</si>
  <si>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</si>
  <si>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</si>
  <si>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</si>
  <si>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</si>
  <si>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</si>
  <si>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</si>
  <si>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</si>
  <si>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</si>
  <si>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</si>
  <si>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</si>
  <si>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</si>
  <si>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</si>
  <si>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</si>
  <si>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</si>
  <si>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</si>
  <si>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</si>
  <si>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</si>
  <si>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</si>
  <si>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</si>
  <si>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</si>
  <si>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</si>
  <si>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</si>
  <si>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</si>
  <si>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</si>
  <si>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</si>
  <si>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</si>
  <si>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</si>
  <si>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</si>
  <si>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</si>
  <si>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</si>
  <si>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</si>
  <si>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</si>
  <si>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</si>
  <si>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</si>
  <si>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</si>
  <si>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</si>
  <si>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</si>
  <si>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</si>
  <si>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</si>
  <si>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</si>
  <si>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</si>
  <si>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</si>
  <si>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</si>
  <si>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</si>
  <si>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</si>
  <si>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</si>
  <si>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</si>
  <si>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</si>
  <si>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</si>
  <si>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</si>
  <si>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</si>
  <si>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</si>
  <si>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</si>
  <si>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</si>
  <si>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</si>
  <si>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</si>
  <si>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</si>
  <si>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</si>
  <si>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</si>
  <si>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</si>
  <si>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</si>
  <si>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</si>
  <si>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</si>
  <si>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</si>
  <si>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</si>
  <si>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</si>
  <si>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</si>
  <si>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</si>
  <si>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</si>
  <si>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</si>
  <si>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</si>
  <si>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</si>
  <si>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</si>
  <si>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</si>
  <si>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</si>
  <si>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</si>
  <si>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</si>
  <si>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</si>
  <si>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</si>
  <si>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</si>
  <si>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</si>
  <si>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</si>
  <si>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</si>
  <si>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</si>
  <si>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</si>
  <si>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</si>
  <si>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</si>
  <si>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</si>
  <si>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</si>
  <si>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</si>
  <si>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</si>
  <si>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</si>
  <si>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</si>
  <si>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</si>
  <si>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</si>
  <si>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</si>
  <si>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</si>
  <si>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</si>
  <si>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</si>
  <si>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</si>
  <si>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</si>
  <si>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</si>
  <si>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</si>
  <si>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</si>
  <si>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</si>
  <si>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</si>
  <si>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</si>
  <si>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</si>
  <si>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</si>
  <si>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</si>
  <si>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</si>
  <si>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</si>
  <si>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</si>
  <si>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</si>
  <si>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</si>
  <si>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</si>
  <si>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</si>
  <si>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</si>
  <si>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</si>
  <si>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</si>
  <si>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</si>
  <si>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</si>
  <si>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</si>
  <si>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</si>
  <si>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</si>
  <si>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</si>
  <si>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</si>
  <si>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</si>
  <si>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</si>
  <si>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</si>
  <si>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</si>
  <si>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</si>
  <si>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</si>
  <si>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</si>
  <si>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</si>
  <si>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</si>
  <si>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</si>
  <si>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</si>
  <si>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</si>
  <si>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</si>
  <si>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</si>
  <si>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</si>
  <si>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</si>
  <si>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</si>
  <si>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</si>
  <si>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</si>
  <si>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</si>
  <si>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</si>
  <si>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</si>
  <si>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</si>
  <si>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</si>
  <si>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</si>
  <si>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</si>
  <si>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</si>
  <si>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</si>
  <si>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</si>
  <si>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</si>
  <si>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</si>
  <si>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</si>
  <si>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</si>
  <si>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</si>
  <si>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</si>
  <si>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</si>
  <si>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</si>
  <si>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</si>
  <si>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</si>
  <si>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</si>
  <si>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</si>
  <si>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</si>
  <si>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</si>
  <si>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</si>
  <si>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</si>
  <si>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</si>
  <si>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</si>
  <si>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</si>
  <si>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</si>
  <si>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</si>
  <si>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</si>
  <si>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</si>
  <si>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</si>
  <si>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</si>
  <si>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</si>
  <si>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</si>
  <si>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</si>
  <si>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</si>
  <si>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</si>
  <si>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</si>
  <si>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</si>
  <si>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</si>
  <si>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</si>
  <si>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</si>
  <si>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</si>
  <si>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</si>
  <si>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</si>
  <si>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</si>
  <si>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</si>
  <si>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</si>
  <si>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</si>
  <si>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</si>
  <si>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</si>
  <si>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</si>
  <si>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</si>
  <si>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</si>
  <si>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</si>
  <si>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</si>
  <si>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</si>
  <si>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</si>
  <si>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</si>
  <si>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</si>
  <si>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</si>
  <si>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</si>
  <si>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</si>
  <si>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</si>
  <si>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</si>
  <si>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</si>
  <si>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</si>
  <si>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</si>
  <si>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</si>
  <si>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</si>
  <si>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</si>
  <si>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</si>
  <si>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</si>
  <si>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</si>
  <si>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</si>
  <si>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</si>
  <si>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</si>
  <si>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</si>
  <si>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</si>
  <si>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</si>
  <si>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</si>
  <si>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</si>
  <si>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</si>
  <si>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</si>
  <si>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</si>
  <si>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</si>
  <si>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</si>
  <si>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</si>
  <si>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</si>
  <si>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</si>
  <si>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</si>
  <si>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</si>
  <si>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</si>
  <si>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</si>
  <si>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</si>
  <si>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</si>
  <si>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</si>
  <si>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</si>
  <si>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</si>
  <si>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</si>
  <si>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</si>
  <si>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</si>
  <si>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</si>
  <si>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</si>
  <si>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</si>
  <si>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</si>
  <si>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</si>
  <si>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</si>
  <si>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</si>
  <si>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</si>
  <si>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</si>
  <si>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</si>
  <si>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</si>
  <si>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</si>
  <si>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</si>
  <si>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</si>
  <si>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</si>
  <si>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</si>
  <si>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</si>
  <si>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</si>
  <si>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</si>
  <si>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</si>
  <si>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</si>
  <si>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</si>
  <si>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</si>
  <si>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</si>
  <si>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</si>
  <si>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</si>
  <si>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</si>
  <si>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</si>
  <si>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</si>
  <si>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</si>
  <si>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</si>
  <si>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</si>
  <si>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</si>
  <si>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</si>
  <si>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</si>
  <si>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</si>
  <si>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</si>
  <si>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</si>
  <si>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</si>
  <si>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</si>
  <si>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</si>
  <si>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</si>
  <si>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</si>
  <si>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</si>
  <si>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</si>
  <si>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</si>
  <si>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</si>
  <si>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</si>
  <si>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</si>
  <si>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</si>
  <si>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</si>
  <si>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</si>
  <si>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</si>
  <si>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</si>
  <si>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</si>
  <si>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</si>
  <si>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</si>
  <si>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</si>
  <si>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</si>
  <si>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</si>
  <si>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</si>
  <si>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</si>
  <si>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</si>
  <si>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</si>
  <si>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</si>
  <si>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</si>
  <si>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</si>
  <si>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</si>
  <si>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</si>
  <si>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</si>
  <si>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</si>
  <si>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</si>
  <si>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</si>
  <si>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</si>
  <si>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</si>
  <si>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</si>
  <si>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</si>
  <si>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</si>
  <si>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</si>
  <si>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</si>
  <si>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</si>
  <si>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</si>
  <si>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</si>
  <si>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</si>
  <si>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</si>
  <si>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</si>
  <si>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</si>
  <si>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</si>
  <si>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</si>
  <si>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</si>
  <si>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</si>
  <si>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</si>
  <si>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</si>
  <si>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</si>
  <si>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</si>
  <si>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</si>
  <si>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</si>
  <si>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</si>
  <si>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</si>
  <si>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</si>
  <si>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</si>
  <si>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</si>
  <si>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</si>
  <si>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</si>
  <si>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</si>
  <si>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</si>
  <si>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</si>
  <si>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</si>
  <si>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</si>
  <si>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</si>
  <si>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</si>
  <si>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</si>
  <si>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</si>
  <si>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</si>
  <si>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</si>
  <si>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</si>
  <si>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</si>
  <si>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</si>
  <si>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</si>
  <si>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</si>
  <si>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</si>
  <si>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</si>
  <si>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</si>
  <si>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</si>
  <si>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</si>
  <si>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</si>
  <si>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</si>
  <si>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</si>
  <si>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</si>
  <si>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</si>
  <si>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</si>
  <si>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</si>
  <si>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</si>
  <si>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</si>
  <si>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</si>
  <si>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</si>
  <si>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</si>
  <si>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</si>
  <si>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</si>
  <si>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</si>
  <si>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</si>
  <si>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</si>
  <si>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</si>
  <si>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</si>
  <si>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</si>
  <si>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</si>
  <si>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</si>
  <si>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</si>
  <si>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</si>
  <si>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</si>
  <si>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</si>
  <si>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</si>
  <si>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</si>
  <si>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</si>
  <si>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</si>
  <si>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</si>
  <si>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</si>
  <si>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</si>
  <si>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</si>
  <si>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</si>
  <si>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</si>
  <si>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</si>
  <si>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</si>
  <si>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</si>
  <si>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</si>
  <si>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</si>
  <si>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</si>
  <si>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</si>
  <si>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</si>
  <si>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</si>
  <si>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</si>
  <si>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</si>
  <si>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</si>
  <si>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</si>
  <si>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</si>
  <si>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</si>
  <si>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</si>
  <si>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</si>
  <si>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</si>
  <si>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</si>
  <si>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</si>
  <si>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</si>
  <si>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</si>
  <si>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</si>
  <si>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</si>
  <si>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</si>
  <si>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</si>
  <si>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</si>
  <si>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</si>
  <si>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</si>
  <si>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</si>
  <si>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</si>
  <si>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</si>
  <si>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</si>
  <si>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</si>
  <si>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</si>
  <si>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</si>
  <si>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</si>
  <si>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</si>
  <si>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</si>
  <si>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</si>
  <si>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</si>
  <si>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</si>
  <si>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</si>
  <si>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</si>
  <si>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</si>
  <si>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</si>
  <si>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</si>
  <si>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</si>
  <si>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</si>
  <si>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</si>
  <si>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</si>
  <si>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</si>
  <si>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</si>
  <si>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</si>
  <si>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</si>
  <si>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</si>
  <si>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</si>
  <si>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</si>
  <si>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</si>
  <si>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</si>
  <si>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</si>
  <si>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</si>
  <si>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</si>
  <si>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</si>
  <si>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</si>
  <si>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</si>
  <si>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</si>
  <si>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</si>
  <si>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</si>
  <si>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</si>
  <si>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</si>
  <si>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</si>
  <si>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</si>
  <si>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</si>
  <si>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</si>
  <si>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</si>
  <si>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</si>
  <si>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</si>
  <si>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</si>
  <si>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</si>
  <si>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</si>
  <si>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</si>
  <si>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</si>
  <si>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</si>
  <si>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</si>
  <si>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</si>
  <si>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</si>
  <si>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</si>
  <si>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</si>
  <si>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</si>
  <si>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</si>
  <si>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</si>
  <si>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</si>
  <si>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</si>
  <si>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</si>
  <si>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</si>
  <si>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</si>
  <si>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</si>
  <si>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</si>
  <si>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</si>
  <si>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</si>
  <si>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</si>
  <si>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</si>
  <si>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</si>
  <si>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</si>
  <si>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</si>
  <si>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</si>
  <si>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</si>
  <si>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</si>
  <si>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</si>
  <si>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</si>
  <si>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</si>
  <si>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</si>
  <si>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</si>
  <si>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</si>
  <si>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</si>
  <si>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</si>
  <si>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</si>
  <si>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</si>
  <si>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</si>
  <si>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</si>
  <si>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</si>
  <si>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</si>
  <si>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</si>
  <si>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</si>
  <si>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</si>
  <si>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</si>
  <si>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</si>
  <si>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</si>
  <si>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</si>
  <si>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</si>
  <si>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</si>
  <si>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</si>
  <si>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</si>
  <si>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</si>
  <si>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</si>
  <si>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</si>
  <si>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</si>
  <si>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</si>
  <si>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</si>
  <si>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</si>
  <si>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</si>
  <si>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</si>
  <si>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</si>
  <si>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</si>
  <si>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</si>
  <si>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</si>
  <si>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</si>
  <si>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</si>
  <si>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</si>
  <si>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</si>
  <si>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</si>
  <si>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</si>
  <si>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</si>
  <si>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</si>
  <si>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</si>
  <si>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</si>
  <si>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</si>
  <si>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</si>
  <si>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</si>
  <si>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</si>
  <si>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</si>
  <si>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</si>
  <si>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</si>
  <si>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</si>
  <si>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</si>
  <si>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</si>
  <si>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</si>
  <si>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</si>
  <si>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</si>
  <si>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</si>
  <si>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</si>
  <si>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</si>
  <si>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</si>
  <si>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</si>
  <si>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</si>
  <si>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</si>
  <si>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</si>
  <si>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</si>
  <si>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</si>
  <si>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</si>
  <si>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</si>
  <si>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</si>
  <si>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</si>
  <si>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</si>
  <si>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</si>
  <si>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</si>
  <si>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</si>
  <si>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</si>
  <si>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</si>
  <si>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</si>
  <si>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</si>
  <si>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</si>
  <si>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</si>
  <si>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</si>
  <si>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</si>
  <si>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</si>
  <si>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</si>
  <si>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</si>
  <si>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</si>
  <si>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</si>
  <si>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</si>
  <si>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</si>
  <si>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</si>
  <si>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</si>
  <si>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</si>
  <si>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</si>
  <si>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</si>
  <si>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</si>
  <si>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</si>
  <si>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</si>
  <si>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</si>
  <si>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</si>
  <si>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</si>
  <si>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</si>
  <si>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</si>
  <si>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</si>
  <si>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</si>
  <si>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</si>
  <si>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</si>
  <si>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</si>
  <si>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</si>
  <si>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</si>
  <si>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</si>
  <si>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</si>
  <si>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</si>
  <si>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</si>
  <si>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</si>
  <si>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</si>
  <si>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</si>
  <si>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</si>
  <si>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</si>
  <si>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</si>
  <si>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</si>
  <si>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</si>
  <si>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</si>
  <si>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</si>
  <si>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</si>
  <si>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</si>
  <si>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</si>
  <si>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</si>
  <si>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</si>
  <si>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</si>
  <si>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</si>
  <si>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</si>
  <si>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</si>
  <si>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</si>
  <si>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</si>
  <si>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</si>
  <si>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</si>
  <si>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</si>
  <si>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</si>
  <si>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</si>
  <si>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</si>
  <si>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</si>
  <si>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</si>
  <si>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</si>
  <si>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</si>
  <si>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</si>
  <si>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</si>
  <si>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</si>
  <si>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</si>
  <si>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</si>
  <si>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</si>
  <si>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</si>
  <si>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</si>
  <si>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</si>
  <si>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</si>
  <si>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</si>
  <si>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</si>
  <si>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</si>
  <si>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</si>
  <si>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</si>
  <si>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</si>
  <si>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</si>
  <si>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</si>
  <si>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</si>
  <si>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</si>
  <si>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</si>
  <si>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</si>
  <si>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</si>
  <si>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</si>
  <si>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</si>
  <si>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</si>
  <si>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</si>
  <si>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</si>
  <si>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</si>
  <si>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</si>
  <si>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</si>
  <si>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</si>
  <si>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</si>
  <si>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</si>
  <si>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</si>
  <si>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</si>
  <si>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</si>
  <si>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</si>
  <si>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</si>
  <si>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</si>
  <si>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</si>
  <si>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</si>
  <si>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</si>
  <si>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</si>
  <si>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</si>
  <si>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</si>
  <si>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</si>
  <si>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</si>
  <si>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</si>
  <si>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</si>
  <si>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</si>
  <si>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</si>
  <si>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</si>
  <si>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</si>
  <si>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</si>
  <si>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</si>
  <si>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</si>
  <si>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</si>
  <si>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</si>
  <si>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</si>
  <si>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</si>
  <si>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</si>
  <si>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</si>
  <si>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</si>
  <si>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</si>
  <si>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</si>
  <si>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</si>
  <si>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</si>
  <si>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</si>
  <si>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</si>
  <si>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</si>
  <si>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</si>
  <si>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</si>
  <si>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</si>
  <si>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</si>
  <si>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</si>
  <si>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</si>
  <si>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</si>
  <si>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</si>
  <si>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</si>
  <si>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</si>
  <si>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</si>
  <si>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</si>
  <si>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</si>
  <si>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</si>
  <si>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</si>
  <si>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</si>
  <si>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</si>
  <si>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</si>
  <si>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</si>
  <si>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</si>
  <si>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</si>
  <si>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</si>
  <si>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</si>
  <si>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</si>
  <si>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</si>
  <si>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</si>
  <si>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</si>
  <si>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</si>
  <si>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</si>
  <si>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</si>
  <si>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</si>
  <si>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</si>
  <si>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</si>
  <si>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</si>
  <si>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</si>
  <si>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</si>
  <si>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</si>
  <si>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</si>
  <si>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</si>
  <si>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</si>
  <si>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</si>
  <si>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</si>
  <si>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</si>
  <si>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</si>
  <si>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</si>
  <si>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</si>
  <si>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</si>
  <si>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</si>
  <si>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</si>
  <si>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</si>
  <si>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</si>
  <si>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</si>
  <si>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</si>
  <si>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</si>
  <si>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</si>
  <si>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</si>
  <si>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</si>
  <si>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</si>
  <si>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</si>
  <si>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</si>
  <si>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</si>
  <si>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</si>
  <si>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</si>
  <si>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</si>
  <si>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</si>
  <si>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</si>
  <si>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</si>
  <si>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</si>
  <si>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</si>
  <si>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</si>
  <si>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</si>
  <si>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</si>
  <si>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</si>
  <si>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</si>
  <si>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</si>
  <si>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</si>
  <si>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</si>
  <si>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</si>
  <si>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</si>
  <si>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</si>
  <si>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</si>
  <si>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</si>
  <si>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</si>
  <si>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</si>
  <si>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</si>
  <si>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</si>
  <si>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</si>
  <si>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</si>
  <si>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</si>
  <si>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</si>
  <si>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</si>
  <si>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</si>
  <si>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</si>
  <si>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</si>
  <si>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</si>
  <si>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</si>
  <si>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</si>
  <si>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</si>
  <si>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</si>
  <si>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</si>
  <si>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</si>
  <si>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</si>
  <si>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</si>
  <si>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</si>
  <si>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</si>
  <si>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</si>
  <si>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</si>
  <si>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</si>
  <si>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</si>
  <si>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</si>
  <si>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</si>
  <si>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</si>
  <si>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</si>
  <si>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</si>
  <si>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</si>
  <si>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</si>
  <si>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</si>
  <si>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</si>
  <si>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</si>
  <si>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</si>
  <si>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</si>
  <si>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</si>
  <si>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</si>
  <si>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</si>
  <si>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</si>
  <si>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</si>
  <si>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</si>
  <si>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</si>
  <si>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</si>
  <si>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</si>
  <si>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</si>
  <si>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</si>
  <si>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</si>
  <si>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</si>
  <si>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</si>
  <si>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</si>
  <si>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</si>
  <si>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</si>
  <si>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</si>
  <si>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</si>
  <si>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</si>
  <si>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</si>
  <si>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</si>
  <si>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</si>
  <si>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</si>
  <si>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</si>
  <si>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</si>
  <si>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</si>
  <si>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</si>
  <si>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</si>
  <si>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</si>
  <si>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</si>
  <si>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</si>
  <si>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</si>
  <si>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</si>
  <si>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</si>
  <si>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</si>
  <si>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</si>
  <si>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</si>
  <si>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</si>
  <si>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</si>
  <si>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</si>
  <si>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</si>
  <si>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</si>
  <si>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</si>
  <si>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</si>
  <si>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</si>
  <si>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</si>
  <si>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</si>
  <si>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</si>
  <si>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</si>
  <si>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</si>
  <si>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</si>
  <si>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</si>
  <si>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</si>
  <si>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</si>
  <si>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</si>
  <si>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</si>
  <si>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</si>
  <si>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</si>
  <si>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</si>
  <si>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</si>
  <si>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</si>
  <si>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</si>
  <si>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</si>
  <si>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</si>
  <si>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</si>
  <si>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</si>
  <si>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</si>
  <si>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</si>
  <si>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</si>
  <si>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</si>
  <si>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</si>
  <si>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</si>
  <si>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</si>
  <si>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</si>
  <si>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</si>
  <si>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</si>
  <si>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</si>
  <si>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</si>
  <si>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</si>
  <si>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</si>
  <si>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</si>
  <si>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</si>
  <si>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</si>
  <si>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</si>
  <si>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</si>
  <si>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</si>
  <si>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</si>
  <si>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</si>
  <si>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</si>
  <si>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</si>
  <si>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</si>
  <si>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</si>
  <si>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</si>
  <si>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</si>
  <si>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</si>
  <si>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</si>
  <si>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</si>
  <si>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</si>
  <si>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</si>
  <si>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</si>
  <si>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</si>
  <si>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</si>
  <si>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</si>
  <si>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</si>
  <si>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</si>
  <si>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</si>
  <si>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</si>
  <si>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</si>
  <si>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</si>
  <si>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</si>
  <si>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</si>
  <si>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</si>
  <si>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</si>
  <si>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</si>
  <si>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</si>
  <si>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</si>
  <si>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</si>
  <si>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</si>
  <si>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</si>
  <si>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</si>
  <si>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</si>
  <si>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</si>
  <si>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</si>
  <si>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</si>
  <si>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</si>
  <si>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</si>
  <si>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</si>
  <si>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</si>
  <si>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</si>
  <si>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</si>
  <si>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</si>
  <si>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</si>
  <si>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</si>
  <si>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</si>
  <si>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</si>
  <si>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</si>
  <si>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</si>
  <si>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</si>
  <si>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</si>
  <si>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</si>
  <si>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</si>
  <si>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</si>
  <si>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</si>
  <si>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</si>
  <si>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</si>
  <si>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</si>
  <si>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</si>
  <si>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</si>
  <si>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</si>
  <si>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</si>
  <si>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</si>
  <si>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</si>
  <si>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</si>
  <si>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</si>
  <si>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</si>
  <si>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</si>
  <si>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</si>
  <si>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</si>
  <si>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</si>
  <si>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</si>
  <si>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</si>
  <si>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</si>
  <si>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</si>
  <si>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</si>
  <si>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</si>
  <si>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</si>
  <si>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</si>
  <si>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</si>
  <si>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</si>
  <si>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</si>
  <si>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</si>
  <si>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</si>
  <si>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</si>
  <si>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</si>
  <si>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</si>
  <si>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</si>
  <si>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</si>
  <si>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</si>
  <si>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</si>
  <si>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</si>
  <si>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</si>
  <si>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</si>
  <si>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</si>
  <si>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</si>
  <si>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</si>
  <si>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</si>
  <si>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</si>
  <si>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</si>
  <si>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</si>
  <si>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</si>
  <si>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</si>
  <si>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</si>
  <si>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</si>
  <si>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</si>
  <si>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</si>
  <si>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</si>
  <si>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</si>
  <si>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</si>
  <si>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</si>
  <si>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</si>
  <si>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</si>
  <si>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</si>
  <si>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</si>
  <si>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</si>
  <si>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</si>
  <si>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</si>
  <si>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</si>
  <si>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</si>
  <si>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</si>
  <si>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</si>
  <si>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</si>
  <si>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</si>
  <si>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</si>
  <si>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</si>
  <si>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</si>
  <si>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</si>
  <si>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</si>
  <si>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</si>
  <si>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</si>
  <si>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</si>
  <si>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</si>
  <si>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</si>
  <si>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</si>
  <si>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</si>
  <si>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</si>
  <si>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</si>
  <si>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</si>
  <si>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</si>
  <si>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</si>
  <si>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</si>
  <si>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</si>
  <si>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</si>
  <si>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</si>
  <si>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</si>
  <si>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</si>
  <si>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</si>
  <si>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</si>
  <si>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</si>
  <si>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</si>
  <si>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</si>
  <si>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</si>
  <si>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</si>
  <si>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</si>
  <si>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</si>
  <si>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</si>
  <si>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</si>
  <si>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</si>
  <si>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</si>
  <si>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</si>
  <si>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</si>
  <si>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</si>
  <si>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</si>
  <si>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</si>
  <si>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</si>
  <si>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</si>
  <si>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</si>
  <si>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</si>
  <si>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</si>
  <si>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</si>
  <si>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</si>
  <si>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</si>
  <si>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</si>
  <si>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</si>
  <si>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</si>
  <si>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</si>
  <si>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</si>
  <si>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</si>
  <si>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</si>
  <si>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</si>
  <si>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</si>
  <si>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</si>
  <si>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</si>
  <si>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</si>
  <si>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</si>
  <si>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</si>
  <si>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</si>
  <si>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</si>
  <si>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</si>
  <si>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</si>
  <si>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</si>
  <si>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</si>
  <si>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</si>
  <si>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</si>
  <si>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</si>
  <si>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</si>
  <si>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</si>
  <si>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</si>
  <si>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</si>
  <si>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</si>
  <si>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</si>
  <si>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</si>
  <si>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</si>
  <si>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</si>
  <si>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</si>
  <si>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</si>
  <si>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</si>
  <si>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</si>
  <si>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</si>
  <si>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</si>
  <si>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</si>
  <si>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</si>
  <si>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</si>
  <si>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</si>
  <si>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</si>
  <si>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</si>
  <si>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</si>
  <si>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</si>
  <si>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</si>
  <si>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</si>
  <si>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</si>
  <si>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</si>
  <si>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</si>
  <si>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</si>
  <si>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</si>
  <si>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</si>
  <si>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</si>
  <si>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</si>
  <si>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</si>
  <si>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</si>
  <si>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</si>
  <si>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</si>
  <si>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</si>
  <si>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</si>
  <si>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</si>
  <si>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</si>
  <si>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</si>
  <si>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</si>
  <si>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</si>
  <si>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</si>
  <si>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</si>
  <si>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</si>
  <si>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</si>
  <si>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</si>
  <si>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</si>
  <si>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</si>
  <si>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</si>
  <si>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</si>
  <si>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</si>
  <si>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</si>
  <si>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</si>
  <si>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</si>
  <si>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</si>
  <si>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</si>
  <si>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</si>
  <si>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</si>
  <si>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</si>
  <si>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</si>
  <si>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</si>
  <si>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</si>
  <si>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</si>
  <si>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</si>
  <si>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</si>
  <si>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</si>
  <si>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</si>
  <si>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</si>
  <si>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</si>
  <si>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</si>
  <si>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</si>
  <si>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</si>
  <si>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</si>
  <si>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</si>
  <si>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</si>
  <si>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</si>
  <si>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</si>
  <si>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</si>
  <si>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</si>
  <si>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</si>
  <si>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</si>
  <si>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</si>
  <si>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</si>
  <si>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</si>
  <si>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</si>
  <si>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</si>
  <si>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</si>
  <si>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</si>
  <si>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</si>
  <si>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</si>
  <si>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</si>
  <si>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</si>
  <si>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</si>
  <si>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</si>
  <si>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</si>
  <si>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</si>
  <si>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</si>
  <si>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</si>
  <si>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</si>
  <si>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</si>
  <si>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</si>
  <si>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</si>
  <si>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</si>
  <si>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</si>
  <si>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</si>
  <si>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</si>
  <si>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</si>
  <si>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</si>
  <si>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</si>
  <si>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</si>
  <si>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</si>
  <si>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</si>
  <si>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</si>
  <si>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</si>
  <si>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</si>
  <si>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</si>
  <si>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</si>
  <si>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</si>
  <si>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</si>
  <si>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</si>
  <si>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</si>
  <si>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</si>
  <si>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</si>
  <si>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</si>
  <si>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</si>
  <si>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</si>
  <si>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</si>
  <si>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</si>
  <si>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</si>
  <si>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</si>
  <si>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</si>
  <si>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</si>
  <si>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</si>
  <si>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</si>
  <si>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</si>
  <si>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</si>
  <si>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</si>
  <si>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</si>
  <si>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</si>
  <si>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</si>
  <si>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</si>
  <si>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</si>
  <si>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</si>
  <si>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</si>
  <si>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</si>
  <si>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</si>
  <si>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</si>
  <si>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</si>
  <si>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</si>
  <si>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</si>
  <si>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</si>
  <si>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</si>
  <si>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</si>
  <si>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</si>
  <si>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</si>
  <si>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</si>
  <si>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</si>
  <si>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</si>
  <si>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</si>
  <si>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</si>
  <si>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</si>
  <si>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</si>
  <si>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</si>
  <si>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</si>
  <si>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</si>
  <si>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</si>
  <si>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</si>
  <si>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</si>
  <si>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</si>
  <si>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</si>
  <si>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</si>
  <si>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</si>
  <si>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</si>
  <si>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</si>
  <si>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</si>
  <si>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</si>
  <si>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</si>
  <si>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</si>
  <si>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</si>
  <si>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</si>
  <si>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</si>
  <si>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</si>
  <si>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</si>
  <si>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</si>
  <si>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</si>
  <si>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</si>
  <si>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</si>
  <si>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</si>
  <si>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</si>
  <si>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</si>
  <si>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</si>
  <si>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</si>
  <si>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</si>
  <si>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</si>
  <si>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</si>
  <si>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</si>
  <si>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</si>
  <si>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</si>
  <si>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</si>
  <si>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</si>
  <si>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</si>
  <si>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</si>
  <si>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</si>
  <si>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</si>
  <si>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</si>
  <si>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</si>
  <si>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</si>
  <si>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</si>
  <si>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</si>
  <si>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</si>
  <si>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</si>
  <si>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</si>
  <si>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</si>
  <si>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</si>
  <si>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</si>
  <si>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</si>
  <si>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</si>
  <si>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</si>
  <si>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</si>
  <si>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</si>
  <si>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</si>
  <si>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</si>
  <si>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</si>
  <si>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</si>
  <si>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</si>
  <si>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</si>
  <si>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</si>
  <si>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</si>
  <si>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</si>
  <si>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</si>
  <si>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</si>
  <si>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</si>
  <si>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</si>
  <si>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</si>
  <si>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</si>
  <si>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</si>
  <si>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</si>
  <si>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</si>
  <si>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</si>
  <si>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</si>
  <si>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</si>
  <si>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</si>
  <si>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</si>
  <si>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</si>
  <si>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</si>
  <si>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</si>
  <si>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</si>
  <si>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</si>
  <si>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</si>
  <si>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</si>
  <si>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</si>
  <si>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</si>
  <si>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</si>
  <si>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</si>
  <si>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</si>
  <si>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</si>
  <si>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</si>
  <si>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</si>
  <si>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</si>
  <si>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</si>
  <si>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</si>
  <si>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</si>
  <si>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</si>
  <si>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</si>
  <si>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</si>
  <si>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</si>
  <si>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</si>
  <si>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</si>
  <si>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</si>
  <si>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</si>
  <si>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</si>
  <si>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</si>
  <si>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</si>
  <si>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</si>
  <si>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</si>
  <si>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</si>
  <si>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</si>
  <si>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</si>
  <si>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</si>
  <si>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</si>
  <si>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</si>
  <si>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</si>
  <si>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</si>
  <si>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</si>
  <si>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</si>
  <si>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</si>
  <si>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</si>
  <si>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</si>
  <si>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</si>
  <si>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</si>
  <si>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</si>
  <si>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</si>
  <si>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</si>
  <si>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</si>
  <si>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</si>
  <si>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</si>
  <si>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</si>
  <si>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</si>
  <si>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</si>
  <si>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</si>
  <si>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</si>
  <si>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</si>
  <si>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</si>
  <si>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</si>
  <si>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</si>
  <si>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</si>
  <si>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</si>
  <si>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</si>
  <si>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</si>
  <si>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</si>
  <si>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</si>
  <si>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</si>
  <si>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</si>
  <si>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</si>
  <si>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</si>
  <si>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</si>
  <si>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</si>
  <si>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</si>
  <si>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</si>
  <si>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</si>
  <si>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</si>
  <si>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</si>
  <si>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</si>
  <si>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</si>
  <si>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</si>
  <si>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</si>
  <si>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</si>
  <si>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</si>
  <si>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</si>
  <si>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</si>
  <si>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</si>
  <si>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</si>
  <si>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</si>
  <si>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</si>
  <si>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</si>
  <si>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</si>
  <si>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</si>
  <si>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</si>
  <si>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</si>
  <si>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</si>
  <si>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</si>
  <si>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</si>
  <si>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</si>
  <si>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</si>
  <si>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</si>
  <si>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</si>
  <si>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</si>
  <si>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</si>
  <si>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</si>
  <si>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</si>
  <si>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</si>
  <si>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</si>
  <si>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</si>
  <si>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</si>
  <si>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</si>
  <si>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</si>
  <si>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</si>
  <si>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</si>
  <si>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</si>
  <si>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</si>
  <si>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</si>
  <si>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</si>
  <si>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</si>
  <si>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</si>
  <si>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</si>
  <si>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</si>
  <si>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</si>
  <si>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</si>
  <si>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</si>
  <si>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</si>
  <si>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</si>
  <si>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</si>
  <si>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</si>
  <si>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</si>
  <si>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</si>
  <si>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</si>
  <si>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</si>
  <si>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</si>
  <si>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</si>
  <si>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</si>
  <si>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</si>
  <si>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</si>
  <si>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</si>
  <si>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</si>
  <si>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</si>
  <si>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</si>
  <si>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</si>
  <si>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</si>
  <si>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</si>
  <si>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</si>
  <si>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</si>
  <si>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</si>
  <si>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</si>
  <si>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</si>
  <si>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</si>
  <si>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</si>
  <si>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</si>
  <si>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</si>
  <si>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</si>
  <si>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</si>
  <si>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</si>
  <si>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</si>
  <si>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</si>
  <si>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</si>
  <si>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</si>
  <si>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</si>
  <si>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</si>
  <si>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</si>
  <si>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</si>
  <si>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</si>
  <si>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</si>
  <si>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</si>
  <si>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</si>
  <si>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</si>
  <si>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</si>
  <si>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</si>
  <si>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</si>
  <si>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</si>
  <si>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</si>
  <si>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</si>
  <si>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</si>
  <si>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</si>
  <si>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</si>
  <si>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</si>
  <si>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</si>
  <si>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</si>
  <si>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</si>
  <si>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</si>
  <si>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</si>
  <si>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</si>
  <si>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</si>
  <si>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</si>
  <si>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</si>
  <si>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</si>
  <si>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</si>
  <si>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</si>
  <si>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</si>
  <si>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</si>
  <si>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</si>
  <si>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</si>
  <si>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</si>
  <si>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</si>
  <si>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</si>
  <si>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</si>
  <si>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</si>
  <si>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</si>
  <si>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</si>
  <si>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</si>
  <si>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</si>
  <si>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</si>
  <si>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</si>
  <si>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</si>
  <si>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</si>
  <si>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</si>
  <si>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</si>
  <si>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</si>
  <si>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</si>
  <si>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</si>
  <si>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</si>
  <si>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</si>
  <si>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</si>
  <si>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</si>
  <si>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</si>
  <si>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</si>
  <si>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</si>
  <si>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</si>
  <si>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</si>
  <si>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</si>
  <si>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</si>
  <si>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</si>
  <si>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</si>
  <si>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</si>
  <si>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</si>
  <si>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</si>
  <si>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</si>
  <si>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</si>
  <si>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</si>
  <si>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</si>
  <si>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</si>
  <si>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</si>
  <si>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</si>
  <si>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</si>
  <si>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</si>
  <si>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</si>
  <si>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</si>
  <si>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</si>
  <si>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</si>
  <si>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</si>
  <si>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</si>
  <si>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</si>
  <si>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</si>
  <si>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</si>
  <si>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</si>
  <si>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</si>
  <si>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</si>
  <si>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</si>
  <si>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</si>
  <si>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</si>
  <si>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</si>
  <si>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</si>
  <si>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</si>
  <si>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</si>
  <si>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</si>
  <si>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</si>
  <si>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</si>
  <si>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</si>
  <si>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</si>
  <si>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</si>
  <si>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</si>
  <si>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</si>
  <si>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</si>
  <si>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</si>
  <si>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</si>
  <si>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</si>
  <si>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</si>
  <si>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</si>
  <si>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</si>
  <si>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</si>
  <si>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</si>
  <si>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</si>
  <si>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</si>
  <si>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</si>
  <si>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</si>
  <si>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</si>
  <si>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</si>
  <si>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</si>
  <si>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</si>
  <si>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</si>
  <si>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</si>
  <si>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</si>
  <si>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</si>
  <si>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</si>
  <si>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</si>
  <si>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</si>
  <si>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</si>
  <si>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</si>
  <si>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</si>
  <si>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</si>
  <si>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</si>
  <si>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</si>
  <si>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</si>
  <si>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</si>
  <si>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</si>
  <si>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</si>
  <si>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</si>
  <si>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</si>
  <si>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</si>
  <si>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</si>
  <si>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</si>
  <si>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</si>
  <si>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</si>
  <si>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</si>
  <si>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</si>
  <si>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</si>
  <si>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</si>
  <si>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</si>
  <si>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</si>
  <si>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</si>
  <si>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</si>
  <si>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</si>
  <si>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</si>
  <si>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</si>
  <si>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</si>
  <si>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</si>
  <si>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</si>
  <si>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</si>
  <si>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</si>
  <si>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</si>
  <si>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</si>
  <si>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</si>
  <si>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</si>
  <si>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</si>
  <si>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</si>
  <si>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</si>
  <si>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</si>
  <si>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</si>
  <si>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</si>
  <si>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</si>
  <si>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</si>
  <si>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</si>
  <si>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</si>
  <si>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</si>
  <si>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</si>
  <si>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</si>
  <si>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</si>
  <si>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</si>
  <si>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</si>
  <si>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</si>
  <si>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</si>
  <si>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</si>
  <si>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</si>
  <si>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</si>
  <si>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</si>
  <si>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</si>
  <si>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</si>
  <si>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</si>
  <si>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</si>
  <si>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</si>
  <si>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</si>
  <si>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</si>
  <si>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</si>
  <si>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</si>
  <si>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</si>
  <si>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</si>
  <si>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</si>
  <si>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</si>
  <si>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</si>
  <si>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</si>
  <si>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</si>
  <si>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</si>
  <si>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</si>
  <si>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</si>
  <si>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</si>
  <si>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</si>
  <si>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</si>
  <si>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</si>
  <si>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</si>
  <si>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</si>
  <si>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</si>
  <si>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</si>
  <si>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</si>
  <si>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</si>
  <si>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</si>
  <si>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</si>
  <si>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</si>
  <si>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</si>
  <si>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</si>
  <si>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</si>
  <si>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</si>
  <si>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</si>
  <si>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</si>
  <si>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</si>
  <si>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</si>
  <si>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</si>
  <si>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</si>
  <si>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</si>
  <si>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</si>
  <si>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</si>
  <si>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</si>
  <si>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</si>
  <si>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</si>
  <si>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</si>
  <si>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</si>
  <si>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</si>
  <si>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</si>
  <si>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</si>
  <si>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</si>
  <si>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</si>
  <si>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</si>
  <si>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</si>
  <si>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</si>
  <si>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</si>
  <si>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</si>
  <si>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</si>
  <si>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</si>
  <si>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</si>
  <si>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</si>
  <si>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</si>
  <si>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</si>
  <si>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</si>
  <si>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</si>
  <si>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</si>
  <si>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</si>
  <si>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</si>
  <si>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</si>
  <si>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</si>
  <si>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</si>
  <si>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</si>
  <si>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</si>
  <si>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</si>
  <si>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</si>
  <si>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</si>
  <si>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</si>
  <si>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</si>
  <si>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</si>
  <si>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</si>
  <si>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</si>
  <si>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</si>
  <si>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</si>
  <si>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</si>
  <si>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</si>
  <si>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</si>
  <si>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</si>
  <si>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</si>
  <si>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</si>
  <si>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</si>
  <si>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</si>
  <si>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</si>
  <si>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</si>
  <si>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</si>
  <si>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</si>
  <si>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</si>
  <si>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</si>
  <si>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</si>
  <si>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</si>
  <si>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</si>
  <si>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</si>
  <si>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</si>
  <si>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</si>
  <si>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</si>
  <si>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</si>
  <si>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</si>
  <si>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</si>
  <si>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</si>
  <si>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</si>
  <si>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</si>
  <si>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</si>
  <si>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</si>
  <si>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</si>
  <si>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</si>
  <si>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</si>
  <si>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</si>
  <si>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</si>
  <si>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</si>
  <si>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</si>
  <si>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</si>
  <si>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</si>
  <si>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</si>
  <si>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</si>
  <si>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</si>
  <si>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</si>
  <si>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</si>
  <si>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</si>
  <si>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</si>
  <si>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</si>
  <si>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</si>
  <si>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</si>
  <si>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</si>
  <si>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</si>
  <si>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</si>
  <si>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</si>
  <si>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</si>
  <si>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</si>
  <si>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</si>
  <si>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</si>
  <si>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</si>
  <si>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</si>
  <si>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</si>
  <si>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</si>
  <si>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</si>
  <si>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</si>
  <si>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</si>
  <si>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</si>
  <si>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</si>
  <si>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</si>
  <si>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</si>
  <si>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</si>
  <si>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</si>
  <si>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</si>
  <si>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</si>
  <si>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</si>
  <si>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</si>
  <si>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</si>
  <si>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</si>
  <si>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</si>
  <si>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</si>
  <si>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</si>
  <si>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</si>
  <si>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</si>
  <si>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</si>
  <si>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</si>
  <si>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</si>
  <si>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</si>
  <si>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</si>
  <si>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</si>
  <si>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</si>
  <si>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</si>
  <si>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</si>
  <si>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</si>
  <si>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</si>
  <si>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</si>
  <si>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</si>
  <si>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</si>
  <si>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</si>
  <si>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</si>
  <si>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</si>
  <si>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</si>
  <si>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</si>
  <si>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</si>
  <si>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</si>
  <si>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</si>
  <si>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</si>
  <si>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</si>
  <si>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</si>
  <si>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</si>
  <si>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</si>
  <si>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</si>
  <si>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</si>
  <si>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</si>
  <si>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</si>
  <si>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</si>
  <si>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</si>
  <si>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</si>
  <si>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</si>
  <si>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</si>
  <si>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</si>
  <si>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</si>
  <si>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</si>
  <si>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</si>
  <si>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</si>
  <si>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</si>
  <si>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</si>
  <si>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</si>
  <si>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</si>
  <si>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</si>
  <si>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</si>
  <si>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</si>
  <si>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</si>
  <si>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</si>
  <si>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</si>
  <si>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</si>
  <si>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</si>
  <si>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</si>
  <si>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</si>
  <si>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</si>
  <si>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</si>
  <si>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</si>
  <si>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</si>
  <si>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</si>
  <si>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</si>
  <si>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</si>
  <si>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</si>
  <si>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</si>
  <si>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</si>
  <si>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</si>
  <si>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</si>
  <si>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</si>
  <si>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</si>
  <si>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</si>
  <si>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</si>
  <si>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</si>
  <si>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</si>
  <si>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</si>
  <si>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</si>
  <si>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</si>
  <si>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</si>
  <si>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</si>
  <si>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</si>
  <si>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</si>
  <si>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</si>
  <si>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</si>
  <si>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</si>
  <si>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</si>
  <si>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</si>
  <si>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</si>
  <si>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</si>
  <si>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</si>
  <si>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</si>
  <si>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</si>
  <si>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</si>
  <si>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</si>
  <si>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</si>
  <si>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</si>
  <si>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</si>
  <si>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</si>
  <si>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</si>
  <si>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</si>
  <si>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</si>
  <si>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</si>
  <si>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</si>
  <si>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</si>
  <si>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</si>
  <si>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</si>
  <si>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</si>
  <si>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</si>
  <si>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</si>
  <si>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</si>
  <si>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</si>
  <si>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</si>
  <si>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</si>
  <si>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</si>
  <si>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</si>
  <si>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</si>
  <si>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</si>
  <si>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</si>
  <si>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</si>
  <si>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</si>
  <si>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</si>
  <si>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</si>
  <si>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</si>
  <si>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</si>
  <si>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</si>
  <si>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</si>
  <si>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</si>
  <si>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</si>
  <si>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</si>
  <si>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</si>
  <si>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</si>
  <si>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</si>
  <si>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</si>
  <si>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</si>
  <si>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</si>
  <si>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</si>
  <si>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</si>
  <si>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</si>
  <si>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</si>
  <si>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</si>
  <si>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</si>
  <si>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</si>
  <si>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</si>
  <si>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</si>
  <si>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</si>
  <si>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</si>
  <si>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</si>
  <si>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</si>
  <si>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</si>
  <si>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</si>
  <si>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</si>
  <si>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</si>
  <si>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</si>
  <si>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</si>
  <si>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</si>
  <si>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</si>
  <si>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</si>
  <si>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</si>
  <si>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</si>
  <si>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</si>
  <si>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</si>
  <si>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</si>
  <si>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</si>
  <si>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</si>
  <si>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</si>
  <si>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</si>
  <si>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</si>
  <si>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</si>
  <si>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</si>
  <si>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</si>
  <si>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</si>
  <si>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</si>
  <si>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</si>
  <si>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</si>
  <si>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</si>
  <si>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</si>
  <si>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</si>
  <si>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</si>
  <si>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</si>
  <si>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</si>
  <si>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</si>
  <si>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</si>
  <si>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</si>
  <si>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</si>
  <si>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</si>
  <si>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</si>
  <si>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</si>
  <si>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</si>
  <si>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</si>
  <si>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</si>
  <si>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</si>
  <si>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</si>
  <si>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</si>
  <si>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</si>
  <si>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</si>
  <si>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</si>
  <si>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</si>
  <si>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</si>
  <si>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</si>
  <si>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</si>
  <si>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</si>
  <si>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</si>
  <si>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</si>
  <si>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</si>
  <si>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</si>
  <si>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</si>
  <si>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</si>
  <si>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</si>
  <si>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</si>
  <si>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</si>
  <si>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</si>
  <si>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</si>
  <si>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</si>
  <si>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</si>
  <si>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</si>
  <si>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</si>
  <si>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</si>
  <si>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</si>
  <si>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</si>
  <si>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</si>
  <si>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</si>
  <si>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</si>
  <si>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</si>
  <si>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</si>
  <si>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</si>
  <si>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</si>
  <si>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</si>
  <si>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</si>
  <si>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</si>
  <si>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</si>
  <si>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</si>
  <si>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</si>
  <si>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</si>
  <si>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</si>
  <si>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</si>
  <si>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</si>
  <si>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</si>
  <si>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</si>
  <si>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</si>
  <si>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</si>
  <si>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</si>
  <si>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</si>
  <si>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</si>
  <si>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</si>
  <si>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</si>
  <si>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</si>
  <si>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</si>
  <si>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</si>
  <si>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</si>
  <si>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</si>
  <si>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</si>
  <si>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</si>
  <si>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</si>
  <si>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</si>
  <si>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</si>
  <si>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</si>
  <si>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</si>
  <si>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</si>
  <si>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</si>
  <si>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</si>
  <si>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</si>
  <si>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</si>
  <si>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</si>
  <si>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</si>
  <si>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</si>
  <si>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</si>
  <si>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</si>
  <si>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</si>
  <si>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</si>
  <si>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</si>
  <si>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</si>
  <si>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</si>
  <si>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</si>
  <si>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</si>
  <si>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</si>
  <si>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</si>
  <si>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</si>
  <si>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</si>
  <si>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</si>
  <si>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</si>
  <si>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</si>
  <si>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</si>
  <si>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</si>
  <si>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</si>
  <si>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</si>
  <si>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</si>
  <si>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</si>
  <si>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</si>
  <si>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</si>
  <si>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</si>
  <si>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</si>
  <si>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</si>
  <si>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</si>
  <si>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</si>
  <si>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</si>
  <si>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</si>
  <si>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</si>
  <si>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</si>
  <si>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</si>
  <si>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</si>
  <si>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</si>
  <si>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</si>
  <si>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</si>
  <si>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</si>
  <si>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</si>
  <si>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</si>
  <si>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</si>
  <si>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</si>
  <si>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</si>
  <si>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</si>
  <si>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</si>
  <si>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</si>
  <si>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</si>
  <si>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</si>
  <si>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</si>
  <si>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</si>
  <si>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</si>
  <si>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</si>
  <si>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</si>
  <si>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</si>
  <si>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</si>
  <si>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</si>
  <si>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</si>
  <si>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</si>
  <si>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</si>
  <si>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</si>
  <si>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</si>
  <si>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</si>
  <si>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</si>
  <si>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</si>
  <si>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</si>
  <si>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</si>
  <si>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</si>
  <si>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</si>
  <si>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</si>
  <si>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</si>
  <si>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</si>
  <si>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</si>
  <si>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</si>
  <si>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</si>
  <si>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</si>
  <si>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</si>
  <si>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</si>
  <si>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</si>
  <si>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</si>
  <si>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</si>
  <si>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</si>
  <si>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</si>
  <si>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</si>
  <si>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</si>
  <si>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</si>
  <si>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</si>
  <si>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</si>
  <si>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</si>
  <si>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</si>
  <si>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</si>
  <si>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</si>
  <si>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</si>
  <si>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</si>
  <si>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</si>
  <si>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</si>
  <si>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</si>
  <si>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</si>
  <si>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</si>
  <si>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</si>
  <si>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</si>
  <si>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</si>
  <si>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</si>
  <si>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</si>
  <si>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</si>
  <si>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</si>
  <si>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</si>
  <si>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</si>
  <si>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</si>
  <si>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</si>
  <si>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</si>
  <si>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</si>
  <si>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</si>
  <si>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</si>
  <si>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</si>
  <si>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</si>
  <si>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</si>
  <si>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</si>
  <si>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</si>
  <si>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</si>
  <si>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</si>
  <si>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</si>
  <si>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</si>
  <si>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</si>
  <si>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</si>
  <si>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</si>
  <si>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</si>
  <si>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</si>
  <si>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</si>
  <si>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</si>
  <si>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</si>
  <si>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</si>
  <si>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</si>
  <si>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</si>
  <si>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</si>
  <si>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</si>
  <si>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</si>
  <si>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</si>
  <si>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</si>
  <si>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</si>
  <si>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</si>
  <si>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</si>
  <si>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</si>
  <si>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</si>
  <si>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</si>
  <si>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</si>
  <si>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</si>
  <si>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</si>
  <si>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</si>
  <si>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</si>
  <si>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</si>
  <si>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</si>
  <si>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</si>
  <si>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</si>
  <si>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</si>
  <si>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</si>
  <si>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</si>
  <si>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</si>
  <si>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</si>
  <si>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</si>
  <si>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</si>
  <si>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</si>
  <si>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</si>
  <si>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</si>
  <si>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</si>
  <si>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</si>
  <si>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</si>
  <si>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</si>
  <si>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</si>
  <si>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</si>
  <si>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</si>
  <si>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</si>
  <si>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</si>
  <si>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</si>
  <si>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</si>
  <si>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</si>
  <si>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</si>
  <si>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</si>
  <si>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</si>
  <si>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</si>
  <si>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</si>
  <si>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</si>
  <si>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</si>
  <si>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</si>
  <si>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</si>
  <si>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</si>
  <si>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</si>
  <si>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</si>
  <si>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</si>
  <si>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</si>
  <si>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</si>
  <si>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</si>
  <si>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</si>
  <si>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</si>
  <si>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</si>
  <si>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</si>
  <si>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</si>
  <si>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</si>
  <si>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</si>
  <si>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</si>
  <si>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</si>
  <si>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</si>
  <si>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</si>
  <si>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</si>
  <si>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</si>
  <si>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</si>
  <si>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</si>
  <si>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</si>
  <si>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</si>
  <si>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</si>
  <si>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</si>
  <si>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</si>
  <si>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</si>
  <si>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</si>
  <si>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</si>
  <si>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</si>
  <si>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</si>
  <si>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</si>
  <si>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</si>
  <si>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</si>
  <si>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</si>
  <si>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</si>
  <si>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</si>
  <si>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</si>
  <si>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</si>
  <si>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</si>
  <si>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</si>
  <si>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</si>
  <si>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</si>
  <si>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</si>
  <si>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</si>
  <si>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</si>
  <si>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</si>
  <si>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</si>
  <si>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</si>
  <si>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</si>
  <si>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</si>
  <si>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</si>
  <si>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</si>
  <si>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</si>
  <si>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</si>
  <si>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</si>
  <si>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</si>
  <si>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</si>
  <si>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</si>
  <si>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</si>
  <si>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</si>
  <si>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</si>
  <si>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</si>
  <si>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</si>
  <si>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</si>
  <si>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</si>
  <si>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</si>
  <si>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</si>
  <si>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</si>
  <si>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</si>
  <si>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</si>
  <si>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</si>
  <si>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</si>
  <si>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</si>
  <si>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</si>
  <si>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</si>
  <si>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</si>
  <si>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</si>
  <si>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</si>
  <si>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</si>
  <si>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</si>
  <si>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</si>
  <si>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</si>
  <si>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</si>
  <si>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</si>
  <si>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</si>
  <si>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</si>
  <si>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</si>
  <si>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</si>
  <si>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</si>
  <si>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</si>
  <si>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</si>
  <si>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</si>
  <si>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</si>
  <si>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</si>
  <si>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</si>
  <si>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</si>
  <si>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</si>
  <si>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</si>
  <si>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</si>
  <si>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</si>
  <si>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</si>
  <si>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</si>
  <si>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</si>
  <si>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</si>
  <si>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</si>
  <si>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</si>
  <si>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</si>
  <si>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</si>
  <si>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</si>
  <si>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</si>
  <si>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</si>
  <si>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</si>
  <si>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</si>
  <si>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</si>
  <si>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</si>
  <si>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</si>
  <si>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</si>
  <si>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</si>
  <si>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</si>
  <si>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</si>
  <si>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</si>
  <si>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</si>
  <si>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</si>
  <si>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</si>
  <si>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</si>
  <si>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</si>
  <si>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</si>
  <si>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</si>
  <si>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</si>
  <si>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</si>
  <si>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</si>
  <si>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</si>
  <si>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</si>
  <si>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</si>
  <si>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</si>
  <si>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</si>
  <si>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</si>
  <si>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</si>
  <si>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</si>
  <si>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</si>
  <si>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</si>
  <si>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</si>
  <si>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</si>
  <si>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</si>
  <si>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</si>
  <si>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</si>
  <si>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</si>
  <si>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</si>
  <si>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</si>
  <si>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</si>
  <si>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</si>
  <si>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</si>
  <si>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</si>
  <si>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</si>
  <si>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</si>
  <si>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</si>
  <si>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</si>
  <si>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</si>
  <si>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</si>
  <si>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</si>
  <si>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</si>
  <si>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</si>
  <si>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</si>
  <si>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</si>
  <si>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</si>
  <si>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</si>
  <si>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</si>
  <si>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</si>
  <si>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</si>
  <si>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</si>
  <si>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</si>
  <si>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</si>
  <si>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</si>
  <si>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</si>
  <si>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</si>
  <si>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</si>
  <si>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</si>
  <si>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</si>
  <si>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</si>
  <si>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</si>
  <si>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</si>
  <si>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</si>
  <si>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</si>
  <si>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</si>
  <si>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</si>
  <si>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</si>
  <si>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</si>
  <si>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</si>
  <si>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</si>
  <si>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</si>
  <si>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</si>
  <si>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</si>
  <si>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</si>
  <si>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</si>
  <si>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</si>
  <si>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</si>
  <si>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</si>
  <si>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</si>
  <si>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</si>
  <si>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</si>
  <si>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</si>
  <si>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</si>
  <si>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</si>
  <si>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</si>
  <si>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</si>
  <si>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</si>
  <si>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</si>
  <si>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</si>
  <si>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</si>
  <si>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</si>
  <si>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</si>
  <si>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</si>
  <si>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</si>
  <si>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</si>
  <si>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</si>
  <si>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</si>
  <si>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</si>
  <si>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</si>
  <si>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</si>
  <si>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</si>
  <si>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</si>
  <si>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</si>
  <si>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</si>
  <si>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</si>
  <si>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</si>
  <si>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</si>
  <si>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</si>
  <si>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</si>
  <si>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</si>
  <si>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</si>
  <si>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</si>
  <si>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</si>
  <si>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</si>
  <si>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</si>
  <si>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</si>
  <si>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</si>
  <si>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</si>
  <si>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</si>
  <si>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</si>
  <si>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</si>
  <si>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</si>
  <si>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</si>
  <si>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</si>
  <si>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</si>
  <si>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</si>
  <si>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</si>
  <si>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</si>
  <si>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</si>
  <si>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</si>
  <si>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</si>
  <si>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</si>
  <si>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</si>
  <si>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</si>
  <si>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</si>
  <si>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</si>
  <si>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</si>
  <si>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</si>
  <si>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</si>
  <si>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</si>
  <si>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</si>
  <si>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</si>
  <si>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</si>
  <si>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</si>
  <si>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</si>
  <si>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</si>
  <si>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</si>
  <si>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</si>
  <si>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</si>
  <si>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</si>
  <si>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</si>
  <si>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</si>
  <si>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</si>
  <si>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</si>
  <si>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</si>
  <si>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</si>
  <si>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</si>
  <si>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</si>
  <si>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</si>
  <si>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</si>
  <si>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</si>
  <si>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</si>
  <si>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</si>
  <si>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</si>
  <si>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</si>
  <si>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</si>
  <si>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</si>
  <si>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</si>
  <si>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</si>
  <si>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</si>
  <si>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</si>
  <si>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</si>
  <si>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</si>
  <si>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</si>
  <si>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</si>
  <si>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</si>
  <si>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</si>
  <si>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</si>
  <si>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</si>
  <si>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</si>
  <si>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</si>
  <si>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</si>
  <si>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</si>
  <si>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</si>
  <si>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</si>
  <si>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</si>
  <si>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</si>
  <si>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</si>
  <si>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</si>
  <si>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</si>
  <si>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</si>
  <si>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</si>
  <si>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</si>
  <si>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</si>
  <si>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</si>
  <si>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</si>
  <si>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</si>
  <si>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</si>
  <si>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</si>
  <si>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</si>
  <si>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</si>
  <si>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</si>
  <si>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</si>
  <si>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</si>
  <si>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</si>
  <si>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</si>
  <si>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</si>
  <si>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</si>
  <si>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</si>
  <si>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</si>
  <si>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</si>
  <si>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</si>
  <si>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</si>
  <si>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</si>
  <si>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</si>
  <si>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</si>
  <si>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</si>
  <si>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</si>
  <si>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</si>
  <si>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</si>
  <si>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</si>
  <si>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</si>
  <si>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</si>
  <si>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</si>
  <si>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</si>
  <si>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</si>
  <si>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</si>
  <si>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</si>
  <si>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</si>
  <si>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</si>
  <si>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</si>
  <si>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</si>
  <si>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</si>
  <si>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</si>
  <si>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</si>
  <si>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</si>
  <si>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</si>
  <si>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</si>
  <si>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</si>
  <si>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</si>
  <si>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</si>
  <si>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</si>
  <si>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</si>
  <si>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</si>
  <si>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</si>
  <si>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</si>
  <si>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</si>
  <si>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</si>
  <si>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</si>
  <si>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</si>
  <si>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</si>
  <si>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</si>
  <si>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</si>
  <si>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</si>
  <si>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</si>
  <si>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</si>
  <si>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</si>
  <si>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</si>
  <si>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</si>
  <si>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</si>
  <si>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</si>
  <si>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</si>
  <si>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</si>
  <si>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</si>
  <si>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</si>
  <si>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</si>
  <si>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</si>
  <si>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</si>
  <si>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</si>
  <si>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</si>
  <si>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</si>
  <si>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</si>
  <si>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</si>
  <si>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</si>
  <si>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</si>
  <si>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</si>
  <si>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</si>
  <si>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</si>
  <si>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</si>
  <si>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</si>
  <si>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</si>
  <si>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</si>
  <si>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</si>
  <si>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</si>
  <si>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</si>
  <si>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</si>
  <si>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</si>
  <si>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</si>
  <si>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</si>
  <si>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</si>
  <si>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</si>
  <si>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</si>
  <si>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</si>
  <si>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</si>
  <si>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</si>
  <si>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</si>
  <si>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</si>
  <si>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</si>
  <si>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</si>
  <si>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</si>
  <si>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</si>
  <si>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</si>
  <si>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</si>
  <si>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</si>
  <si>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</si>
  <si>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</si>
  <si>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</si>
  <si>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</si>
  <si>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</si>
  <si>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</si>
  <si>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</si>
  <si>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</si>
  <si>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</si>
  <si>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</si>
  <si>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</si>
  <si>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</si>
  <si>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</si>
  <si>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</si>
  <si>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</si>
  <si>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</si>
  <si>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</si>
  <si>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</si>
  <si>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</si>
  <si>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</si>
  <si>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</si>
  <si>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</si>
  <si>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</si>
  <si>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</si>
  <si>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</si>
  <si>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</si>
  <si>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</si>
  <si>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</si>
  <si>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</si>
  <si>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</si>
  <si>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</si>
  <si>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</si>
  <si>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</si>
  <si>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</si>
  <si>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</si>
  <si>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</si>
  <si>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</si>
  <si>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</si>
  <si>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</si>
  <si>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</si>
  <si>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</si>
  <si>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</si>
  <si>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</si>
  <si>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</si>
  <si>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</si>
  <si>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</si>
  <si>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</si>
  <si>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</si>
  <si>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</si>
  <si>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</si>
  <si>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</si>
  <si>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</si>
  <si>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</si>
  <si>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</si>
  <si>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</si>
  <si>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</si>
  <si>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</si>
  <si>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</si>
  <si>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</si>
  <si>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</si>
  <si>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</si>
  <si>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</si>
  <si>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</si>
  <si>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</si>
  <si>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</si>
  <si>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</si>
  <si>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</si>
  <si>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</si>
  <si>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</si>
  <si>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</si>
  <si>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</si>
  <si>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</si>
  <si>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</si>
  <si>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</si>
  <si>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</si>
  <si>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</si>
  <si>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</si>
  <si>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</si>
  <si>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</si>
  <si>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</si>
  <si>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</si>
  <si>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</si>
  <si>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</si>
  <si>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</si>
  <si>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</si>
  <si>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</si>
  <si>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</si>
  <si>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</si>
  <si>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</si>
  <si>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</si>
  <si>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</si>
  <si>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</si>
  <si>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</si>
  <si>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</si>
  <si>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</si>
  <si>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</si>
  <si>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</si>
  <si>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</si>
  <si>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</si>
  <si>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</si>
  <si>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</si>
  <si>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</si>
  <si>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</si>
  <si>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</si>
  <si>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</si>
  <si>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</si>
  <si>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</si>
  <si>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</si>
  <si>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</si>
  <si>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</si>
  <si>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</si>
  <si>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</si>
  <si>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</si>
  <si>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</si>
  <si>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</si>
  <si>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</si>
  <si>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</si>
  <si>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</si>
  <si>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</si>
  <si>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</si>
  <si>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</si>
  <si>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</si>
  <si>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</si>
  <si>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</si>
  <si>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</si>
  <si>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</si>
  <si>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</si>
  <si>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</si>
  <si>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</si>
  <si>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</si>
  <si>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</si>
  <si>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</si>
  <si>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</si>
  <si>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</si>
  <si>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</si>
  <si>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</si>
  <si>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</si>
  <si>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</si>
  <si>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</si>
  <si>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</si>
  <si>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</si>
  <si>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</si>
  <si>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</si>
  <si>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</si>
  <si>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</si>
  <si>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</si>
  <si>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</si>
  <si>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</si>
  <si>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</si>
  <si>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</si>
  <si>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</si>
  <si>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</si>
  <si>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</si>
  <si>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</si>
  <si>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</si>
  <si>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</si>
  <si>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</si>
  <si>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</si>
  <si>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</si>
  <si>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</si>
  <si>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</si>
  <si>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</si>
  <si>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</si>
  <si>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</si>
  <si>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</si>
  <si>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</si>
  <si>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</si>
  <si>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</si>
  <si>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</si>
  <si>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</si>
  <si>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</si>
  <si>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</si>
  <si>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</si>
  <si>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</si>
  <si>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</si>
  <si>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</si>
  <si>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</si>
  <si>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</si>
  <si>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</si>
  <si>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</si>
  <si>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</si>
  <si>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</si>
  <si>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</si>
  <si>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</si>
  <si>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</si>
  <si>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</si>
  <si>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</si>
  <si>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</si>
  <si>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</si>
  <si>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</si>
  <si>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</si>
  <si>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</si>
  <si>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</si>
  <si>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</si>
  <si>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</si>
  <si>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</si>
  <si>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</si>
  <si>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</si>
  <si>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</si>
  <si>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</si>
  <si>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</si>
  <si>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</si>
  <si>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</si>
  <si>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</si>
  <si>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</si>
  <si>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</si>
  <si>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</si>
  <si>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</si>
  <si>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</si>
  <si>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</si>
  <si>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</si>
  <si>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</si>
  <si>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</si>
  <si>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</si>
  <si>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</si>
  <si>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</si>
  <si>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</si>
  <si>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</si>
  <si>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</si>
  <si>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</si>
  <si>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</si>
  <si>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</si>
  <si>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</si>
  <si>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</si>
  <si>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</si>
  <si>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</si>
  <si>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</si>
  <si>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</si>
  <si>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</si>
  <si>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</si>
  <si>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</si>
  <si>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</si>
  <si>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</si>
  <si>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</si>
  <si>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</si>
  <si>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</si>
  <si>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</si>
  <si>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</si>
  <si>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</si>
  <si>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</si>
  <si>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</si>
  <si>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</si>
  <si>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</si>
  <si>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</si>
  <si>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</si>
  <si>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</si>
  <si>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</si>
  <si>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</si>
  <si>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</si>
  <si>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</si>
  <si>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</si>
  <si>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</si>
  <si>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</si>
  <si>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</si>
  <si>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</si>
  <si>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</si>
  <si>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</si>
  <si>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</si>
  <si>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</si>
  <si>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</si>
  <si>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</si>
  <si>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</si>
  <si>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</si>
  <si>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</si>
  <si>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</si>
  <si>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</si>
  <si>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</si>
  <si>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</si>
  <si>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</si>
  <si>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</si>
  <si>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</si>
  <si>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</si>
  <si>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</si>
  <si>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</si>
  <si>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</si>
  <si>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</si>
  <si>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</si>
  <si>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</si>
  <si>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</si>
  <si>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</si>
  <si>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</si>
  <si>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</si>
  <si>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</si>
  <si>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</si>
  <si>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</si>
  <si>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</si>
  <si>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</si>
  <si>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</si>
  <si>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</si>
  <si>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</si>
  <si>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</si>
  <si>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</si>
  <si>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</si>
  <si>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</si>
  <si>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</si>
  <si>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</si>
  <si>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</si>
  <si>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</si>
  <si>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</si>
  <si>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</si>
  <si>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</si>
  <si>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</si>
  <si>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</si>
  <si>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</si>
  <si>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</si>
  <si>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</si>
  <si>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</si>
  <si>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</si>
  <si>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</si>
  <si>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</si>
  <si>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</si>
  <si>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</si>
  <si>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</si>
  <si>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</si>
  <si>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</si>
  <si>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</si>
  <si>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</si>
  <si>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</si>
  <si>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</si>
  <si>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</si>
  <si>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</si>
  <si>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</si>
  <si>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</si>
  <si>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</si>
  <si>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</si>
  <si>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</si>
  <si>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</si>
  <si>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</si>
  <si>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</si>
  <si>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</si>
  <si>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</si>
  <si>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</si>
  <si>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</si>
  <si>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</si>
  <si>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</si>
  <si>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</si>
  <si>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</si>
  <si>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</si>
  <si>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</si>
  <si>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</si>
  <si>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</si>
  <si>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</si>
  <si>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</si>
  <si>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</si>
  <si>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</si>
  <si>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</si>
  <si>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</si>
  <si>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</si>
  <si>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</si>
  <si>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</si>
  <si>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</si>
  <si>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</si>
  <si>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</si>
  <si>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</si>
  <si>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</si>
  <si>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</si>
  <si>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</si>
  <si>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</si>
  <si>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</si>
  <si>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</si>
  <si>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</si>
  <si>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</si>
  <si>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</si>
  <si>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</si>
  <si>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</si>
  <si>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</si>
  <si>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</si>
  <si>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</si>
  <si>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</si>
  <si>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</si>
  <si>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</si>
  <si>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</si>
  <si>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</si>
  <si>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</si>
  <si>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</si>
  <si>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</si>
  <si>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</si>
  <si>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</si>
  <si>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</si>
  <si>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</si>
  <si>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</si>
  <si>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</si>
  <si>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</si>
  <si>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</si>
  <si>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</si>
  <si>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</si>
  <si>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</si>
  <si>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</si>
  <si>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</si>
  <si>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</si>
  <si>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</si>
  <si>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</si>
  <si>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</si>
  <si>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</si>
  <si>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</si>
  <si>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</si>
  <si>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</si>
  <si>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</si>
  <si>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</si>
  <si>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</si>
  <si>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</si>
  <si>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</si>
  <si>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</si>
  <si>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</si>
  <si>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</si>
  <si>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</si>
  <si>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</si>
  <si>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</si>
  <si>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</si>
  <si>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</si>
  <si>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</si>
  <si>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</si>
  <si>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</si>
  <si>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</si>
  <si>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</si>
  <si>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</si>
  <si>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</si>
  <si>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</si>
  <si>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</si>
  <si>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</si>
  <si>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</si>
  <si>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</si>
  <si>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</si>
  <si>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</si>
  <si>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</si>
  <si>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</si>
  <si>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</si>
  <si>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</si>
  <si>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</si>
  <si>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</si>
  <si>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</si>
  <si>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</si>
  <si>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</si>
  <si>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</si>
  <si>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</si>
  <si>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</si>
  <si>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</si>
  <si>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</si>
  <si>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</si>
  <si>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</si>
  <si>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</si>
  <si>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</si>
  <si>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</si>
  <si>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</si>
  <si>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</si>
  <si>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</si>
  <si>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</si>
  <si>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</si>
  <si>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</si>
  <si>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</si>
  <si>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</si>
  <si>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</si>
  <si>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</si>
  <si>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</si>
  <si>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</si>
  <si>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</si>
  <si>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</si>
  <si>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</si>
  <si>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</si>
  <si>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</si>
  <si>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</si>
  <si>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</si>
  <si>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</si>
  <si>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</si>
  <si>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</si>
  <si>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</si>
  <si>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</si>
  <si>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</si>
  <si>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</si>
  <si>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</si>
  <si>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</si>
  <si>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</si>
  <si>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</si>
  <si>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</si>
  <si>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</si>
  <si>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</si>
  <si>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</si>
  <si>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</si>
  <si>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</si>
  <si>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</si>
  <si>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</si>
  <si>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</si>
  <si>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</si>
  <si>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</si>
  <si>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</si>
  <si>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</si>
  <si>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</si>
  <si>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</si>
  <si>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</si>
  <si>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</si>
  <si>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</si>
  <si>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</si>
  <si>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</si>
  <si>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</si>
  <si>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</si>
  <si>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</si>
  <si>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</si>
  <si>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</si>
  <si>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</si>
  <si>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</si>
  <si>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</si>
  <si>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</si>
  <si>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</si>
  <si>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</si>
  <si>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</si>
  <si>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</si>
  <si>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</si>
  <si>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</si>
  <si>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</si>
  <si>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</si>
  <si>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</si>
  <si>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</si>
  <si>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</si>
  <si>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</si>
  <si>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</si>
  <si>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</si>
  <si>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</si>
  <si>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</si>
  <si>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</si>
  <si>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</si>
  <si>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</si>
  <si>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</si>
  <si>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</si>
  <si>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</si>
  <si>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</si>
  <si>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</si>
  <si>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</si>
  <si>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</si>
  <si>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</si>
  <si>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</si>
  <si>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</si>
  <si>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</si>
  <si>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</si>
  <si>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</si>
  <si>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</si>
  <si>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</si>
  <si>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</si>
  <si>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</si>
  <si>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</si>
  <si>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</si>
  <si>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</si>
  <si>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</si>
  <si>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</si>
  <si>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</si>
  <si>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</si>
  <si>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</si>
  <si>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</si>
  <si>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</si>
  <si>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</si>
  <si>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</si>
  <si>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</si>
  <si>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</si>
  <si>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</si>
  <si>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</si>
  <si>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</si>
  <si>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</si>
  <si>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</si>
  <si>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</si>
  <si>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</si>
  <si>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</si>
  <si>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</si>
  <si>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</si>
  <si>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</si>
  <si>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</si>
  <si>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</si>
  <si>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</si>
  <si>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</si>
  <si>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</si>
  <si>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</si>
  <si>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</si>
  <si>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</si>
  <si>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</si>
  <si>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</si>
  <si>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</si>
  <si>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</si>
  <si>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</si>
  <si>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</si>
  <si>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</si>
  <si>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</si>
  <si>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</si>
  <si>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</si>
  <si>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</si>
  <si>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</si>
  <si>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</si>
  <si>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</si>
  <si>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</si>
  <si>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</si>
  <si>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</si>
  <si>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</si>
  <si>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</si>
  <si>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</si>
  <si>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</si>
  <si>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</si>
  <si>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</si>
  <si>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</si>
  <si>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</si>
  <si>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</si>
  <si>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</si>
  <si>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</si>
  <si>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</si>
  <si>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</si>
  <si>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</si>
  <si>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</si>
  <si>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</si>
  <si>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</si>
  <si>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</si>
  <si>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</si>
  <si>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</si>
  <si>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</si>
  <si>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</si>
  <si>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</si>
  <si>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</si>
  <si>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</si>
  <si>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</si>
  <si>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</si>
  <si>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</si>
  <si>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</si>
  <si>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</si>
  <si>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</si>
  <si>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</si>
  <si>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</si>
  <si>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</si>
  <si>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</si>
  <si>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</si>
  <si>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</si>
  <si>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</si>
  <si>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</si>
  <si>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</si>
  <si>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</si>
  <si>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</si>
  <si>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</si>
  <si>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</si>
  <si>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</si>
  <si>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</si>
  <si>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</si>
  <si>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</si>
  <si>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</si>
  <si>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</si>
  <si>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</si>
  <si>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</si>
  <si>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</si>
  <si>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</si>
  <si>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</si>
  <si>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</si>
  <si>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</si>
  <si>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</si>
  <si>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</si>
  <si>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</si>
  <si>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</si>
  <si>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</si>
  <si>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</si>
  <si>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</si>
  <si>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</si>
  <si>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</si>
  <si>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</si>
  <si>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</si>
  <si>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</si>
  <si>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</si>
  <si>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</si>
  <si>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</si>
  <si>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</si>
  <si>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</si>
  <si>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</si>
  <si>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</si>
  <si>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</si>
  <si>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</si>
  <si>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</si>
  <si>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</si>
  <si>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</si>
  <si>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</si>
  <si>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</si>
  <si>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</si>
  <si>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</si>
  <si>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</si>
  <si>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</si>
  <si>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</si>
  <si>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</si>
  <si>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</si>
  <si>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</si>
  <si>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</si>
  <si>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</si>
  <si>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</si>
  <si>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</si>
  <si>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</si>
  <si>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</si>
  <si>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</si>
  <si>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</si>
  <si>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</si>
  <si>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</si>
  <si>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</si>
  <si>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</si>
  <si>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</si>
  <si>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</si>
  <si>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</si>
  <si>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</si>
  <si>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</si>
  <si>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</si>
  <si>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</si>
  <si>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</si>
  <si>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</si>
  <si>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</si>
  <si>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</si>
  <si>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</si>
  <si>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</si>
  <si>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</si>
  <si>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</si>
  <si>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</si>
  <si>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</si>
  <si>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</si>
  <si>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</si>
  <si>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</si>
  <si>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</si>
  <si>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</si>
  <si>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</si>
  <si>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</si>
  <si>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</si>
  <si>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</si>
  <si>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</si>
  <si>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</si>
  <si>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</si>
  <si>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</si>
  <si>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</si>
  <si>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</si>
  <si>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</si>
  <si>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</si>
  <si>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</si>
  <si>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</si>
  <si>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</si>
  <si>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</si>
  <si>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</si>
  <si>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</si>
  <si>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</si>
  <si>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</si>
  <si>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</si>
  <si>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</si>
  <si>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</si>
  <si>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</si>
  <si>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</si>
  <si>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</si>
  <si>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</si>
  <si>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</si>
  <si>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</si>
  <si>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</si>
  <si>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</si>
  <si>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</si>
  <si>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</si>
  <si>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</si>
  <si>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</si>
  <si>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</si>
  <si>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</si>
  <si>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</si>
  <si>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</si>
  <si>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</si>
  <si>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</si>
  <si>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</si>
  <si>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</si>
  <si>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</si>
  <si>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</si>
  <si>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</si>
  <si>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</si>
  <si>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</si>
  <si>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</si>
  <si>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</si>
  <si>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</si>
  <si>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</si>
  <si>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</si>
  <si>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</si>
  <si>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</si>
  <si>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</si>
  <si>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</si>
  <si>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</si>
  <si>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</si>
  <si>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</si>
  <si>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</si>
  <si>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</si>
  <si>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</si>
  <si>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</si>
  <si>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</si>
  <si>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</si>
  <si>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</si>
  <si>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</si>
  <si>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</si>
  <si>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</si>
  <si>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</si>
  <si>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</si>
  <si>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</si>
  <si>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</si>
  <si>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</si>
  <si>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</si>
  <si>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</si>
  <si>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</si>
  <si>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</si>
  <si>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</si>
  <si>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</si>
  <si>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</si>
  <si>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</si>
  <si>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</si>
  <si>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</si>
  <si>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</si>
  <si>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</si>
  <si>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</si>
  <si>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</si>
  <si>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</si>
  <si>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</si>
  <si>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</si>
  <si>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</si>
  <si>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</si>
  <si>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</si>
  <si>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</si>
  <si>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</si>
  <si>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</si>
  <si>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</si>
  <si>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</si>
  <si>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</si>
  <si>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</si>
  <si>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</si>
  <si>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</si>
  <si>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</si>
  <si>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</si>
  <si>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</si>
  <si>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</si>
  <si>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</si>
  <si>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</si>
  <si>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</si>
  <si>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</si>
  <si>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</si>
  <si>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</si>
  <si>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</si>
  <si>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</si>
  <si>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</si>
  <si>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</si>
  <si>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</si>
  <si>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</si>
  <si>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</si>
  <si>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</si>
  <si>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</si>
  <si>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</si>
  <si>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</si>
  <si>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</si>
  <si>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</si>
  <si>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</si>
  <si>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</si>
  <si>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</si>
  <si>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</si>
  <si>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</si>
  <si>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</si>
  <si>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</si>
  <si>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</si>
  <si>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</si>
  <si>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</si>
  <si>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</si>
  <si>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</si>
  <si>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</si>
  <si>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</si>
  <si>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</si>
  <si>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</si>
  <si>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</si>
  <si>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</si>
  <si>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</si>
  <si>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</si>
  <si>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</si>
  <si>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</si>
  <si>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</si>
  <si>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</si>
  <si>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</si>
  <si>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</si>
  <si>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</si>
  <si>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</si>
  <si>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</si>
  <si>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</si>
  <si>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</si>
  <si>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</si>
  <si>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</si>
  <si>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</si>
  <si>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</si>
  <si>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</si>
  <si>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</si>
  <si>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</si>
  <si>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</si>
  <si>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</si>
  <si>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</si>
  <si>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</si>
  <si>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</si>
  <si>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</si>
  <si>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</si>
  <si>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</si>
  <si>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</si>
  <si>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</si>
  <si>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</si>
  <si>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</si>
  <si>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</si>
  <si>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</si>
  <si>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</si>
  <si>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</si>
  <si>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</si>
  <si>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</si>
  <si>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</si>
  <si>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</si>
  <si>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</si>
  <si>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</si>
  <si>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</si>
  <si>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</si>
  <si>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</si>
  <si>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</si>
  <si>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</si>
  <si>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</si>
  <si>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</si>
  <si>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</si>
  <si>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</si>
  <si>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</si>
  <si>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</si>
  <si>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</si>
  <si>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</si>
  <si>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</si>
  <si>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</si>
  <si>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</si>
  <si>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</si>
  <si>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</si>
  <si>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</si>
  <si>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</si>
  <si>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</si>
  <si>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</si>
  <si>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</si>
  <si>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</si>
  <si>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</si>
  <si>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</si>
  <si>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</si>
  <si>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</si>
  <si>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</si>
  <si>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</si>
  <si>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</si>
  <si>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</si>
  <si>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</si>
  <si>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</si>
  <si>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</si>
  <si>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</si>
  <si>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</si>
  <si>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</si>
  <si>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</si>
  <si>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</si>
  <si>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</si>
  <si>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</si>
  <si>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</si>
  <si>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</si>
  <si>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</si>
  <si>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</si>
  <si>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</si>
  <si>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</si>
  <si>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</si>
  <si>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</si>
  <si>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</si>
  <si>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</si>
  <si>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</si>
  <si>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</si>
  <si>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</si>
  <si>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</si>
  <si>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</si>
  <si>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</si>
  <si>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</si>
  <si>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</si>
  <si>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</si>
  <si>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</si>
  <si>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</si>
  <si>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</si>
  <si>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</si>
  <si>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</si>
  <si>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</si>
  <si>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</si>
  <si>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</si>
  <si>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</si>
  <si>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</si>
  <si>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</si>
  <si>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</si>
  <si>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</si>
  <si>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</si>
  <si>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</si>
  <si>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</si>
  <si>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</si>
  <si>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</si>
  <si>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</si>
  <si>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</si>
  <si>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</si>
  <si>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</si>
  <si>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</si>
  <si>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</si>
  <si>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</si>
  <si>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</si>
  <si>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</si>
  <si>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</si>
  <si>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</si>
  <si>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</si>
  <si>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</si>
  <si>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</si>
  <si>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</si>
  <si>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</si>
  <si>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</si>
  <si>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</si>
  <si>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</si>
  <si>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</si>
  <si>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</si>
  <si>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</si>
  <si>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</si>
  <si>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</si>
  <si>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</si>
  <si>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</si>
  <si>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</si>
  <si>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</si>
  <si>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</si>
  <si>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</si>
  <si>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</si>
  <si>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</si>
  <si>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</si>
  <si>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</si>
  <si>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</si>
  <si>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</si>
  <si>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</si>
  <si>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</si>
  <si>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</si>
  <si>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</si>
  <si>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</si>
  <si>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</si>
  <si>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</si>
  <si>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</si>
  <si>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</si>
  <si>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</si>
  <si>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</si>
  <si>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</si>
  <si>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</si>
  <si>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</si>
  <si>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</si>
  <si>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</si>
  <si>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</si>
  <si>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</si>
  <si>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</si>
  <si>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</si>
  <si>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</si>
  <si>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</si>
  <si>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</si>
  <si>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</si>
  <si>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</si>
  <si>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</si>
  <si>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</si>
  <si>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</si>
  <si>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</si>
  <si>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</si>
  <si>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</si>
  <si>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</si>
  <si>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</si>
  <si>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</si>
  <si>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</si>
  <si>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</si>
  <si>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</si>
  <si>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</si>
  <si>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</si>
  <si>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</si>
  <si>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</si>
  <si>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</si>
  <si>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</si>
  <si>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</si>
  <si>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</si>
  <si>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</si>
  <si>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</si>
  <si>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</si>
  <si>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</si>
  <si>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</si>
  <si>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</si>
  <si>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</si>
  <si>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</si>
  <si>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</si>
  <si>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</si>
  <si>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</si>
  <si>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</si>
  <si>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</si>
  <si>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</si>
  <si>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</si>
  <si>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</si>
  <si>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</si>
  <si>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</si>
  <si>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</si>
  <si>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</si>
  <si>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</si>
  <si>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</si>
  <si>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</si>
  <si>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</si>
  <si>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</si>
  <si>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</si>
  <si>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</si>
  <si>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</si>
  <si>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</si>
  <si>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</si>
  <si>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</si>
  <si>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</si>
  <si>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</si>
  <si>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</si>
  <si>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</si>
  <si>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</si>
  <si>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</si>
  <si>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</si>
  <si>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</si>
  <si>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</si>
  <si>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</si>
  <si>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</si>
  <si>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</si>
  <si>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</si>
  <si>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</si>
  <si>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</si>
  <si>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</si>
  <si>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</si>
  <si>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</si>
  <si>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</si>
  <si>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</si>
  <si>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</si>
  <si>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</si>
  <si>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</si>
  <si>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</si>
  <si>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</si>
  <si>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</si>
  <si>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</si>
  <si>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</si>
  <si>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</si>
  <si>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</si>
  <si>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</si>
  <si>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</si>
  <si>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</si>
  <si>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</si>
  <si>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</si>
  <si>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</si>
  <si>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</si>
  <si>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</si>
  <si>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</si>
  <si>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</si>
  <si>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</si>
  <si>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</si>
  <si>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</si>
  <si>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</si>
  <si>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</si>
  <si>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</si>
  <si>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</si>
  <si>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</si>
  <si>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</si>
  <si>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</si>
  <si>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</si>
  <si>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</si>
  <si>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</si>
  <si>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</si>
  <si>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</si>
  <si>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</si>
  <si>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</si>
  <si>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</si>
  <si>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</si>
  <si>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</si>
  <si>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</si>
  <si>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</si>
  <si>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</si>
  <si>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</si>
  <si>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</si>
  <si>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</si>
  <si>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</si>
  <si>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</si>
  <si>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</si>
  <si>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</si>
  <si>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</si>
  <si>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</si>
  <si>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</si>
  <si>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</si>
  <si>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</si>
  <si>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</si>
  <si>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</si>
  <si>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</si>
  <si>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</si>
  <si>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</si>
  <si>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</si>
  <si>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</si>
  <si>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</si>
  <si>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</si>
  <si>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</si>
  <si>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</si>
  <si>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</si>
  <si>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</si>
  <si>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</si>
  <si>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</si>
  <si>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</si>
  <si>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</si>
  <si>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</si>
  <si>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</si>
  <si>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</si>
  <si>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</si>
  <si>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</si>
  <si>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</si>
  <si>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</si>
  <si>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</si>
  <si>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</si>
  <si>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</si>
  <si>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</si>
  <si>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</si>
  <si>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</si>
  <si>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</si>
  <si>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</si>
  <si>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</si>
  <si>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</si>
  <si>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</si>
  <si>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</si>
  <si>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</si>
  <si>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</si>
  <si>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</si>
  <si>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</si>
  <si>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</si>
  <si>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</si>
  <si>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</si>
  <si>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</si>
  <si>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</si>
  <si>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</si>
  <si>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</si>
  <si>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</si>
  <si>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</si>
  <si>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</si>
  <si>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</si>
  <si>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</si>
  <si>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</si>
  <si>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</si>
  <si>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</si>
  <si>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</si>
  <si>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</si>
  <si>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</si>
  <si>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</si>
  <si>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</si>
  <si>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</si>
  <si>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</si>
  <si>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</si>
  <si>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</si>
  <si>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</si>
  <si>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</si>
  <si>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</si>
  <si>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</si>
  <si>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</si>
  <si>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</si>
  <si>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</si>
  <si>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</si>
  <si>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</si>
  <si>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</si>
  <si>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</si>
  <si>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</si>
  <si>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</si>
  <si>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</si>
  <si>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</si>
  <si>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</si>
  <si>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</si>
  <si>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</si>
  <si>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</si>
  <si>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</si>
  <si>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</si>
  <si>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</si>
  <si>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</si>
  <si>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</si>
  <si>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</si>
  <si>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</si>
  <si>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</si>
  <si>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</si>
  <si>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</si>
  <si>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</si>
  <si>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</si>
  <si>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</si>
  <si>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</si>
  <si>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</si>
  <si>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</si>
  <si>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</si>
  <si>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</si>
  <si>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</si>
  <si>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</si>
  <si>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</si>
  <si>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</si>
  <si>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</si>
  <si>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</si>
  <si>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</si>
  <si>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</si>
  <si>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</si>
  <si>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</si>
  <si>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</si>
  <si>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</si>
  <si>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</si>
  <si>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</si>
  <si>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</si>
  <si>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</si>
  <si>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</si>
  <si>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</si>
  <si>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</si>
  <si>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</si>
  <si>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</si>
  <si>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</si>
  <si>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</si>
  <si>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</si>
  <si>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</si>
  <si>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</si>
  <si>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</si>
  <si>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</si>
  <si>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</si>
  <si>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</si>
  <si>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</si>
  <si>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</si>
  <si>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</si>
  <si>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</si>
  <si>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</si>
  <si>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</si>
  <si>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</si>
  <si>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</si>
  <si>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</si>
  <si>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</si>
  <si>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</si>
  <si>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</si>
  <si>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</si>
  <si>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</si>
  <si>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</si>
  <si>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</si>
  <si>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</si>
  <si>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</si>
  <si>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</si>
  <si>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</si>
  <si>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</si>
  <si>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</si>
  <si>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</si>
  <si>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</si>
  <si>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</si>
  <si>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</si>
  <si>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</si>
  <si>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</si>
  <si>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</si>
  <si>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</si>
  <si>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</si>
  <si>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</si>
  <si>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</si>
  <si>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</si>
  <si>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</si>
  <si>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</si>
  <si>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</si>
  <si>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</si>
  <si>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</si>
  <si>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</si>
  <si>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</si>
  <si>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</si>
  <si>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</si>
  <si>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</si>
  <si>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</si>
  <si>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</si>
  <si>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</si>
  <si>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</si>
  <si>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</si>
  <si>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</si>
  <si>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</si>
  <si>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</si>
  <si>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</si>
  <si>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</si>
  <si>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</si>
  <si>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</si>
  <si>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</si>
  <si>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</si>
  <si>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</si>
  <si>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</si>
  <si>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</si>
  <si>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</si>
  <si>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</si>
  <si>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</si>
  <si>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</si>
  <si>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</si>
  <si>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</si>
  <si>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</si>
  <si>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</si>
  <si>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</si>
  <si>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</si>
  <si>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</si>
  <si>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</si>
  <si>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</si>
  <si>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</si>
  <si>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</si>
  <si>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</si>
  <si>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</si>
  <si>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</si>
  <si>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</si>
  <si>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</si>
  <si>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</si>
  <si>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</si>
  <si>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</si>
  <si>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</si>
  <si>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</si>
  <si>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</si>
  <si>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</si>
  <si>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</si>
  <si>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</si>
  <si>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</si>
  <si>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</si>
  <si>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</si>
  <si>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</si>
  <si>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</si>
  <si>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</si>
  <si>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</si>
  <si>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</si>
  <si>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</si>
  <si>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</si>
  <si>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</si>
  <si>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</si>
  <si>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</si>
  <si>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</si>
  <si>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</si>
  <si>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</si>
  <si>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</si>
  <si>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</si>
  <si>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</si>
  <si>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</si>
  <si>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</si>
  <si>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</si>
  <si>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</si>
  <si>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</si>
  <si>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</si>
  <si>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</si>
  <si>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</si>
  <si>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</si>
  <si>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</si>
  <si>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</si>
  <si>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</si>
  <si>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</si>
  <si>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</si>
  <si>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</si>
  <si>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</si>
  <si>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</si>
  <si>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</si>
  <si>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</si>
  <si>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</si>
  <si>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</si>
  <si>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</si>
  <si>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</si>
  <si>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</si>
  <si>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</si>
  <si>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</si>
  <si>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</si>
  <si>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</si>
  <si>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</si>
  <si>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</si>
  <si>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</si>
  <si>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</si>
  <si>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</si>
  <si>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</si>
  <si>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</si>
  <si>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</si>
  <si>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</si>
  <si>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</si>
  <si>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</si>
  <si>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</si>
  <si>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</si>
  <si>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</si>
  <si>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</si>
  <si>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</si>
  <si>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</si>
  <si>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</si>
  <si>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</si>
  <si>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</si>
  <si>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</si>
  <si>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</si>
  <si>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</si>
  <si>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</si>
  <si>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</si>
  <si>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</si>
  <si>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</si>
  <si>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</si>
  <si>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</si>
  <si>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</si>
  <si>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</si>
  <si>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</si>
  <si>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</si>
  <si>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</si>
  <si>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</si>
  <si>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</si>
  <si>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</si>
  <si>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</si>
  <si>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</si>
  <si>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</si>
  <si>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</si>
  <si>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</si>
  <si>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</si>
  <si>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</si>
  <si>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</si>
  <si>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</si>
  <si>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</si>
  <si>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</si>
  <si>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</si>
  <si>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</si>
  <si>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</si>
  <si>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</si>
  <si>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</si>
  <si>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</si>
  <si>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</si>
  <si>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</si>
  <si>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</si>
  <si>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</si>
  <si>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</si>
  <si>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</si>
  <si>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</si>
  <si>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</si>
  <si>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</si>
  <si>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</si>
  <si>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</si>
  <si>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</si>
  <si>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</si>
  <si>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</si>
  <si>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</si>
  <si>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</si>
  <si>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</si>
  <si>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</si>
  <si>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</si>
  <si>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</si>
  <si>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</si>
  <si>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</si>
  <si>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</si>
  <si>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</si>
  <si>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</si>
  <si>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</si>
  <si>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</si>
  <si>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</si>
  <si>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</si>
  <si>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</si>
  <si>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</si>
  <si>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</si>
  <si>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</si>
  <si>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</si>
  <si>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</si>
  <si>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</si>
  <si>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</si>
  <si>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</si>
  <si>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</si>
  <si>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</si>
  <si>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</si>
  <si>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</si>
  <si>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</si>
  <si>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</si>
  <si>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</si>
  <si>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</si>
  <si>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</si>
  <si>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</si>
  <si>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</si>
  <si>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</si>
  <si>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</si>
  <si>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</si>
  <si>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</si>
  <si>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</si>
  <si>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</si>
  <si>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</si>
  <si>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</si>
  <si>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</si>
  <si>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</si>
  <si>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</si>
  <si>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</si>
  <si>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</si>
  <si>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</si>
  <si>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</si>
  <si>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</si>
  <si>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</si>
  <si>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</si>
  <si>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</si>
  <si>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</si>
  <si>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</si>
  <si>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</si>
  <si>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</si>
  <si>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</si>
  <si>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</si>
  <si>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</si>
  <si>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</si>
  <si>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</si>
  <si>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</si>
  <si>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</si>
  <si>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</si>
  <si>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</si>
  <si>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</si>
  <si>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</si>
  <si>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</si>
  <si>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</si>
  <si>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</si>
  <si>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</si>
  <si>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</si>
  <si>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</si>
  <si>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</si>
  <si>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</si>
  <si>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</si>
  <si>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</si>
  <si>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</si>
  <si>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</si>
  <si>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</si>
  <si>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</si>
  <si>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</si>
  <si>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</si>
  <si>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</si>
  <si>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</si>
  <si>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</si>
  <si>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</si>
  <si>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</si>
  <si>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</si>
  <si>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</si>
  <si>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</si>
  <si>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</si>
  <si>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</si>
  <si>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</si>
  <si>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</si>
  <si>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</si>
  <si>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</si>
  <si>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</si>
  <si>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</si>
  <si>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</si>
  <si>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</si>
  <si>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</si>
  <si>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</si>
  <si>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</si>
  <si>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</si>
  <si>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</si>
  <si>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</si>
  <si>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</si>
  <si>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</si>
  <si>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</si>
  <si>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</si>
  <si>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</si>
  <si>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</si>
  <si>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</si>
  <si>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</si>
  <si>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</si>
  <si>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</si>
  <si>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</si>
  <si>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</si>
  <si>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</si>
  <si>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</si>
  <si>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</si>
  <si>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</si>
  <si>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</si>
  <si>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</si>
  <si>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</si>
  <si>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</si>
  <si>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</si>
  <si>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</si>
  <si>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</si>
  <si>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</si>
  <si>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</si>
  <si>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</si>
  <si>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</si>
  <si>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</si>
  <si>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</si>
  <si>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</si>
  <si>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</si>
  <si>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</si>
  <si>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</si>
  <si>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</si>
  <si>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</si>
  <si>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</si>
  <si>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</si>
  <si>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</si>
  <si>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</si>
  <si>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</si>
  <si>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</si>
  <si>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</si>
  <si>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</si>
  <si>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</si>
  <si>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</si>
  <si>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</si>
  <si>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</si>
  <si>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</si>
  <si>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</si>
  <si>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</si>
  <si>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</si>
  <si>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</si>
  <si>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</si>
  <si>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</si>
  <si>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</si>
  <si>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</si>
  <si>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</si>
  <si>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</si>
  <si>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</si>
  <si>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</si>
  <si>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</si>
  <si>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</si>
  <si>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</si>
  <si>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</si>
  <si>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</si>
  <si>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</si>
  <si>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</si>
  <si>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</si>
  <si>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</si>
  <si>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</si>
  <si>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</si>
  <si>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</si>
  <si>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</si>
  <si>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</si>
  <si>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</si>
  <si>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</si>
  <si>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</si>
  <si>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</si>
  <si>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</si>
  <si>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</si>
  <si>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</si>
  <si>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</si>
  <si>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</si>
  <si>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</si>
  <si>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</si>
  <si>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</si>
  <si>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</si>
  <si>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</si>
  <si>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</si>
  <si>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</si>
  <si>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</si>
  <si>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</si>
  <si>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</si>
  <si>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</si>
  <si>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</si>
  <si>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</si>
  <si>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</si>
  <si>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</si>
  <si>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</si>
  <si>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</si>
  <si>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</si>
  <si>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</si>
  <si>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</si>
  <si>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</si>
  <si>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</si>
  <si>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</si>
  <si>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</si>
  <si>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</si>
  <si>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</si>
  <si>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</si>
  <si>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</si>
  <si>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</si>
  <si>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</si>
  <si>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</si>
  <si>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</si>
  <si>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</si>
  <si>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</si>
  <si>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</si>
  <si>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</si>
  <si>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</si>
  <si>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</si>
  <si>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</si>
  <si>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</si>
  <si>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</si>
  <si>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</si>
  <si>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</si>
  <si>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</si>
  <si>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</si>
  <si>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</si>
  <si>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</si>
  <si>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</si>
  <si>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</si>
  <si>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</si>
  <si>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</si>
  <si>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</si>
  <si>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</si>
  <si>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</si>
  <si>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</si>
  <si>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</si>
  <si>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</si>
  <si>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</si>
  <si>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</si>
  <si>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</si>
  <si>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</si>
  <si>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</si>
  <si>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</si>
  <si>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</si>
  <si>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</si>
  <si>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</si>
  <si>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</si>
  <si>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</si>
  <si>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</si>
  <si>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</si>
  <si>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</si>
  <si>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</si>
  <si>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</si>
  <si>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</si>
  <si>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</si>
  <si>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</si>
  <si>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</si>
  <si>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</si>
  <si>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</si>
  <si>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</si>
  <si>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</si>
  <si>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</si>
  <si>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</si>
  <si>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</si>
  <si>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</si>
  <si>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</si>
  <si>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</si>
  <si>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</si>
  <si>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</si>
  <si>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</si>
  <si>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</si>
  <si>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</si>
  <si>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</si>
  <si>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</si>
  <si>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</si>
  <si>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</si>
  <si>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</si>
  <si>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</si>
  <si>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</si>
  <si>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</si>
  <si>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</si>
  <si>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</si>
  <si>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</si>
  <si>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</si>
  <si>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</si>
  <si>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</si>
  <si>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</si>
  <si>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</si>
  <si>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</si>
  <si>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</si>
  <si>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</si>
  <si>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</si>
  <si>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</si>
  <si>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</si>
  <si>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</si>
  <si>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</si>
  <si>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</si>
  <si>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</si>
  <si>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</si>
  <si>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</si>
  <si>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</si>
  <si>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</si>
  <si>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</si>
  <si>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</si>
  <si>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</si>
  <si>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</si>
  <si>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</si>
  <si>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</si>
  <si>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</si>
  <si>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</si>
  <si>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</si>
  <si>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</si>
  <si>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</si>
  <si>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</si>
  <si>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</si>
  <si>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</si>
  <si>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</si>
  <si>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</si>
  <si>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</si>
  <si>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</si>
  <si>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</si>
  <si>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</si>
  <si>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</si>
  <si>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</si>
  <si>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</si>
  <si>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</si>
  <si>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</si>
  <si>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</si>
  <si>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</si>
  <si>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</si>
  <si>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</si>
  <si>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</si>
  <si>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</si>
  <si>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</si>
  <si>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</si>
  <si>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</si>
  <si>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</si>
  <si>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</si>
  <si>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</si>
  <si>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</si>
  <si>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</si>
  <si>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</si>
  <si>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</si>
  <si>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</si>
  <si>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</si>
  <si>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</si>
  <si>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</si>
  <si>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</si>
  <si>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</si>
  <si>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</si>
  <si>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</si>
  <si>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</si>
  <si>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</si>
  <si>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</si>
  <si>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</si>
  <si>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</si>
  <si>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</si>
  <si>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</si>
  <si>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</si>
  <si>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</si>
  <si>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</si>
  <si>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</si>
  <si>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</si>
  <si>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</si>
  <si>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</si>
  <si>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</si>
  <si>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</si>
  <si>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</si>
  <si>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</si>
  <si>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</si>
  <si>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</si>
  <si>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</si>
  <si>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</si>
  <si>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</si>
  <si>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</si>
  <si>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</si>
  <si>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</si>
  <si>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</si>
  <si>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</si>
  <si>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</si>
  <si>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</si>
  <si>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</si>
  <si>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</si>
  <si>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</si>
  <si>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</si>
  <si>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</si>
  <si>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</si>
  <si>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</si>
  <si>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</si>
  <si>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</si>
  <si>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</si>
  <si>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</si>
  <si>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</si>
  <si>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</si>
  <si>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</si>
  <si>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</si>
  <si>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</si>
  <si>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</si>
  <si>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</si>
  <si>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</si>
  <si>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</si>
  <si>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</si>
  <si>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</si>
  <si>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</si>
  <si>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</si>
  <si>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</si>
  <si>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</si>
  <si>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</si>
  <si>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</si>
  <si>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</si>
  <si>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</si>
  <si>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</si>
  <si>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</si>
  <si>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</si>
  <si>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</si>
  <si>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</si>
  <si>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</si>
  <si>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</si>
  <si>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</si>
  <si>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</si>
  <si>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</si>
  <si>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</si>
  <si>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</si>
  <si>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</si>
  <si>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</si>
  <si>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</si>
  <si>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</si>
  <si>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</si>
  <si>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</si>
  <si>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</si>
  <si>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</si>
  <si>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</si>
  <si>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</si>
  <si>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</si>
  <si>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</si>
  <si>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</si>
  <si>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</si>
  <si>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</si>
  <si>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</si>
  <si>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</si>
  <si>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</si>
  <si>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</si>
  <si>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</si>
  <si>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</si>
  <si>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</si>
  <si>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</si>
  <si>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</si>
  <si>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</si>
  <si>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</si>
  <si>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</si>
  <si>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</si>
  <si>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</si>
  <si>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</si>
  <si>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</si>
  <si>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</si>
  <si>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</si>
  <si>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</si>
  <si>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</si>
  <si>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</si>
  <si>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</si>
  <si>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</si>
  <si>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</si>
  <si>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</si>
  <si>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</si>
  <si>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</si>
  <si>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</si>
  <si>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</si>
  <si>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</si>
  <si>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</si>
  <si>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</si>
  <si>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</si>
  <si>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</si>
  <si>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</si>
  <si>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</si>
  <si>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</si>
  <si>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</si>
  <si>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</si>
  <si>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</si>
  <si>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</si>
  <si>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</si>
  <si>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</si>
  <si>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</si>
  <si>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</si>
  <si>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</si>
  <si>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</si>
  <si>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</si>
  <si>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</si>
  <si>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</si>
  <si>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</si>
  <si>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</si>
  <si>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</si>
  <si>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</si>
  <si>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</si>
  <si>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</si>
  <si>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</si>
  <si>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</si>
  <si>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</si>
  <si>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</si>
  <si>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</si>
  <si>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</si>
  <si>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</si>
  <si>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</si>
  <si>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</si>
  <si>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</si>
  <si>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</si>
  <si>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</si>
  <si>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</si>
  <si>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</si>
  <si>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</si>
  <si>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</si>
  <si>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</si>
  <si>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</si>
  <si>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</si>
  <si>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</si>
  <si>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</si>
  <si>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</si>
  <si>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</si>
  <si>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</si>
  <si>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</si>
  <si>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</si>
  <si>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</si>
  <si>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</si>
  <si>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</si>
  <si>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</si>
  <si>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</si>
  <si>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</si>
  <si>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</si>
  <si>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</si>
  <si>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</si>
  <si>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</si>
  <si>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</si>
  <si>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</si>
  <si>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</si>
  <si>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</si>
  <si>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</si>
  <si>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</si>
  <si>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</si>
  <si>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</si>
  <si>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</si>
  <si>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</si>
  <si>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</si>
  <si>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</si>
  <si>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</si>
  <si>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</si>
  <si>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</si>
  <si>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</si>
  <si>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</si>
  <si>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</si>
  <si>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</si>
  <si>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</si>
  <si>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</si>
  <si>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</si>
  <si>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</si>
  <si>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</si>
  <si>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</si>
  <si>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</si>
  <si>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</si>
  <si>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</si>
  <si>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</si>
  <si>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</si>
  <si>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</si>
  <si>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</si>
  <si>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</si>
  <si>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</si>
  <si>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</si>
  <si>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</si>
  <si>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</si>
  <si>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</si>
  <si>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</si>
  <si>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</si>
  <si>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</si>
  <si>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</si>
  <si>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</si>
  <si>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</si>
  <si>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</si>
  <si>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</si>
  <si>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</si>
  <si>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</si>
  <si>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</si>
  <si>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</si>
  <si>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</si>
  <si>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</si>
  <si>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</si>
  <si>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</si>
  <si>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</si>
  <si>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</si>
  <si>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</si>
  <si>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</si>
  <si>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</si>
  <si>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</si>
  <si>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</si>
  <si>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</si>
  <si>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</si>
  <si>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</si>
  <si>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</si>
  <si>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</si>
  <si>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</si>
  <si>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</si>
  <si>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</si>
  <si>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</si>
  <si>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</si>
  <si>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</si>
  <si>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</si>
  <si>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</si>
  <si>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</si>
  <si>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</si>
  <si>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</si>
  <si>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</si>
  <si>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</si>
  <si>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</si>
  <si>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</si>
  <si>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</si>
  <si>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</si>
  <si>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</si>
  <si>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</si>
  <si>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</si>
  <si>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</si>
  <si>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</si>
  <si>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</si>
  <si>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</si>
  <si>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</si>
  <si>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</si>
  <si>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</si>
  <si>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</si>
  <si>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</si>
  <si>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</si>
  <si>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</si>
  <si>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</si>
  <si>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</si>
  <si>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</si>
  <si>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</si>
  <si>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</si>
  <si>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</si>
  <si>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</si>
  <si>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</si>
  <si>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</si>
  <si>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</si>
  <si>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</si>
  <si>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</si>
  <si>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</si>
  <si>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</si>
  <si>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</si>
  <si>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</si>
  <si>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</si>
  <si>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</si>
  <si>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</si>
  <si>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</si>
  <si>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</si>
  <si>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</si>
  <si>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</si>
  <si>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</si>
  <si>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</si>
  <si>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</si>
  <si>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</si>
  <si>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</si>
  <si>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</si>
  <si>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</si>
  <si>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</si>
  <si>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</si>
  <si>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</si>
  <si>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</si>
  <si>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</si>
  <si>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</si>
  <si>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</si>
  <si>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</si>
  <si>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</si>
  <si>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</si>
  <si>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</si>
  <si>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</si>
  <si>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</si>
  <si>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</si>
  <si>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</si>
  <si>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</si>
  <si>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</si>
  <si>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</si>
  <si>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</si>
  <si>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</si>
  <si>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</si>
  <si>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</si>
  <si>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</si>
  <si>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</si>
  <si>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</si>
  <si>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</si>
  <si>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</si>
  <si>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</si>
  <si>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</si>
  <si>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</si>
  <si>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</si>
  <si>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</si>
  <si>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</si>
  <si>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</si>
  <si>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</si>
  <si>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</si>
  <si>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</si>
  <si>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</si>
  <si>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</si>
  <si>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</si>
  <si>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</si>
  <si>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</si>
  <si>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</si>
  <si>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</si>
  <si>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</si>
  <si>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</si>
  <si>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</si>
  <si>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</si>
  <si>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</si>
  <si>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</si>
  <si>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</si>
  <si>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</si>
  <si>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</si>
  <si>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</si>
  <si>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</si>
  <si>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</si>
  <si>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</si>
  <si>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</si>
  <si>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</si>
  <si>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</si>
  <si>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</si>
  <si>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</si>
  <si>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</si>
  <si>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</si>
  <si>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</si>
  <si>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</si>
  <si>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</si>
  <si>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</si>
  <si>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</si>
  <si>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</si>
  <si>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</si>
  <si>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</si>
  <si>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</si>
  <si>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</si>
  <si>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</si>
  <si>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</si>
  <si>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</si>
  <si>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</si>
  <si>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</si>
  <si>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</si>
  <si>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</si>
  <si>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</si>
  <si>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</si>
  <si>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</si>
  <si>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</si>
  <si>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</si>
  <si>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</si>
  <si>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</si>
  <si>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</si>
  <si>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</si>
  <si>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</si>
  <si>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</si>
  <si>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</si>
  <si>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</si>
  <si>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</si>
  <si>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</si>
  <si>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</si>
  <si>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</si>
  <si>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</si>
  <si>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</si>
  <si>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</si>
  <si>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</si>
  <si>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</si>
  <si>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</si>
  <si>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</si>
  <si>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</si>
  <si>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</si>
  <si>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</si>
  <si>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</si>
  <si>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</si>
  <si>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</si>
  <si>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</si>
  <si>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</si>
  <si>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</si>
  <si>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</si>
  <si>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</si>
  <si>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</si>
  <si>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</si>
  <si>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</si>
  <si>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</si>
  <si>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</si>
  <si>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</si>
  <si>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</si>
  <si>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</si>
  <si>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</si>
  <si>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</si>
  <si>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</si>
  <si>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</si>
  <si>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</si>
  <si>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</si>
  <si>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</si>
  <si>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</si>
  <si>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</si>
  <si>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</si>
  <si>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</si>
  <si>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</si>
  <si>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</si>
  <si>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</si>
  <si>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</si>
  <si>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</si>
  <si>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</si>
  <si>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</si>
  <si>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</si>
  <si>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</si>
  <si>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</si>
  <si>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</si>
  <si>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</si>
  <si>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</si>
  <si>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</si>
  <si>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</si>
  <si>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</si>
  <si>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</si>
  <si>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</si>
  <si>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</si>
  <si>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</si>
  <si>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</si>
  <si>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</si>
  <si>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</si>
  <si>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</si>
  <si>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</si>
  <si>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</si>
  <si>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</si>
  <si>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</si>
  <si>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</si>
  <si>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</si>
  <si>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</si>
  <si>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</si>
  <si>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</si>
  <si>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</si>
  <si>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</si>
  <si>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</si>
  <si>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</si>
  <si>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</si>
  <si>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</si>
  <si>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</si>
  <si>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</si>
  <si>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</si>
  <si>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</si>
  <si>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</si>
  <si>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</si>
  <si>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</si>
  <si>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</si>
  <si>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</si>
  <si>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</si>
  <si>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</si>
  <si>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</si>
  <si>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</si>
  <si>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</si>
  <si>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</si>
  <si>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</si>
  <si>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</si>
  <si>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</si>
  <si>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</si>
  <si>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</si>
  <si>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</si>
  <si>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</si>
  <si>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</si>
  <si>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</si>
  <si>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</si>
  <si>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</si>
  <si>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</si>
  <si>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</si>
  <si>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</si>
  <si>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</si>
  <si>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</si>
  <si>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</si>
  <si>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</si>
  <si>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</si>
  <si>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</si>
  <si>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</si>
  <si>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</si>
  <si>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</si>
  <si>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</si>
  <si>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</si>
  <si>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</si>
  <si>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</si>
  <si>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</si>
  <si>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</si>
  <si>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</si>
  <si>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</si>
  <si>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</si>
  <si>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</si>
  <si>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</si>
  <si>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</si>
  <si>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</si>
  <si>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</si>
  <si>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</si>
  <si>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</si>
  <si>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</si>
  <si>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</si>
  <si>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</si>
  <si>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</si>
  <si>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</si>
  <si>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</si>
  <si>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</si>
  <si>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</si>
  <si>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</si>
  <si>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</si>
  <si>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</si>
  <si>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</si>
  <si>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</si>
  <si>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</si>
  <si>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</si>
  <si>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</si>
  <si>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</si>
  <si>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</si>
  <si>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</si>
  <si>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</si>
  <si>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</si>
  <si>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</si>
  <si>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</si>
  <si>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</si>
  <si>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</si>
  <si>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</si>
  <si>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</si>
  <si>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</si>
  <si>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</si>
  <si>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</si>
  <si>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</si>
  <si>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</si>
  <si>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</si>
  <si>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</si>
  <si>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</si>
  <si>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</si>
  <si>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</si>
  <si>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</si>
  <si>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</si>
  <si>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</si>
  <si>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</si>
  <si>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</si>
  <si>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</si>
  <si>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</si>
  <si>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</si>
  <si>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</si>
  <si>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</si>
  <si>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</si>
  <si>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</si>
  <si>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</si>
  <si>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</si>
  <si>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</si>
  <si>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</si>
  <si>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</si>
  <si>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</si>
  <si>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</si>
  <si>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</si>
  <si>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</si>
  <si>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</si>
  <si>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</si>
  <si>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</si>
  <si>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</si>
  <si>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</si>
  <si>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</si>
  <si>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</si>
  <si>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</si>
  <si>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</si>
  <si>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</si>
  <si>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</si>
  <si>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</si>
  <si>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</si>
  <si>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</si>
  <si>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</si>
  <si>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</si>
  <si>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</si>
  <si>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</si>
  <si>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</si>
  <si>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</si>
  <si>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</si>
  <si>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</si>
  <si>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</si>
  <si>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</si>
  <si>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</si>
  <si>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</si>
  <si>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</si>
  <si>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</si>
  <si>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</si>
  <si>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</si>
  <si>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</si>
  <si>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</si>
  <si>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</si>
  <si>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</si>
  <si>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</si>
  <si>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</si>
  <si>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</si>
  <si>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</si>
  <si>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</si>
  <si>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</si>
  <si>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</si>
  <si>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</si>
  <si>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</si>
  <si>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</si>
  <si>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</si>
  <si>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</si>
  <si>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</si>
  <si>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</si>
  <si>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</si>
  <si>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</si>
  <si>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</si>
  <si>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</si>
  <si>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</si>
  <si>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</si>
  <si>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</si>
  <si>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</si>
  <si>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</si>
  <si>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</si>
  <si>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</si>
  <si>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</si>
  <si>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</si>
  <si>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</si>
  <si>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</si>
  <si>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</si>
  <si>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</si>
  <si>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</si>
  <si>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</si>
  <si>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</si>
  <si>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</si>
  <si>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</si>
  <si>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</si>
  <si>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</si>
  <si>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</si>
  <si>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</si>
  <si>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</si>
  <si>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</si>
  <si>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</si>
  <si>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</si>
  <si>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</si>
  <si>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</si>
  <si>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</si>
  <si>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</si>
  <si>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</si>
  <si>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</si>
  <si>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</si>
  <si>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</si>
  <si>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</si>
  <si>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</si>
  <si>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</si>
  <si>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</si>
  <si>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</si>
  <si>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</si>
  <si>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</si>
  <si>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</si>
  <si>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</si>
  <si>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</si>
  <si>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</si>
  <si>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</si>
  <si>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</si>
  <si>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</si>
  <si>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</si>
  <si>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</si>
  <si>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</si>
  <si>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</si>
  <si>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</si>
  <si>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</si>
  <si>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</si>
  <si>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</si>
  <si>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</si>
  <si>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</si>
  <si>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</si>
  <si>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</si>
  <si>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</si>
  <si>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</si>
  <si>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</si>
  <si>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</si>
  <si>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</si>
  <si>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</si>
  <si>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</si>
  <si>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</si>
  <si>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</si>
  <si>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</si>
  <si>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</si>
  <si>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</si>
  <si>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</si>
  <si>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</si>
  <si>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</si>
  <si>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</si>
  <si>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</si>
  <si>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</si>
  <si>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</si>
  <si>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</si>
  <si>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</si>
  <si>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</si>
  <si>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</si>
  <si>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</si>
  <si>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</si>
  <si>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</si>
  <si>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</si>
  <si>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</si>
  <si>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</si>
  <si>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</si>
  <si>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</si>
  <si>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</si>
  <si>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</si>
  <si>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</si>
  <si>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</si>
  <si>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</si>
  <si>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</si>
  <si>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</si>
  <si>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</si>
  <si>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</si>
  <si>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</si>
  <si>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</si>
  <si>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</si>
  <si>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</si>
  <si>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</si>
  <si>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</si>
  <si>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</si>
  <si>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</si>
  <si>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</si>
  <si>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</si>
  <si>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</si>
  <si>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</si>
  <si>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</si>
  <si>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</si>
  <si>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</si>
  <si>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</si>
  <si>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</si>
  <si>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</si>
  <si>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</si>
  <si>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</si>
  <si>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</si>
  <si>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</si>
  <si>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</si>
  <si>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</si>
  <si>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</si>
  <si>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</si>
  <si>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</si>
  <si>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</si>
  <si>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</si>
  <si>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</si>
  <si>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</si>
  <si>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</si>
  <si>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</si>
  <si>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</si>
  <si>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</si>
  <si>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</si>
  <si>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</si>
  <si>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</si>
  <si>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</si>
  <si>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</si>
  <si>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</si>
  <si>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</si>
  <si>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</si>
  <si>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</si>
  <si>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</si>
  <si>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</si>
  <si>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</si>
  <si>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</si>
  <si>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</si>
  <si>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</si>
  <si>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</si>
  <si>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</si>
  <si>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</si>
  <si>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</si>
  <si>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</si>
  <si>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</si>
  <si>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</si>
  <si>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</si>
  <si>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</si>
  <si>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</si>
  <si>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</si>
  <si>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</si>
  <si>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</si>
  <si>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</si>
  <si>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</si>
  <si>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</si>
  <si>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</si>
  <si>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</si>
  <si>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</si>
  <si>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</si>
  <si>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</si>
  <si>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</si>
  <si>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</si>
  <si>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</si>
  <si>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</si>
  <si>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</si>
  <si>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</si>
  <si>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</si>
  <si>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</si>
  <si>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</si>
  <si>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</si>
  <si>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</si>
  <si>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</si>
  <si>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</si>
  <si>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</si>
  <si>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</si>
  <si>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</si>
  <si>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</si>
  <si>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</si>
  <si>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</si>
  <si>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</si>
  <si>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</si>
  <si>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</si>
  <si>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</si>
  <si>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</si>
  <si>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</si>
  <si>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</si>
  <si>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</si>
  <si>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</si>
  <si>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</si>
  <si>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</si>
  <si>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</si>
  <si>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</si>
  <si>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</si>
  <si>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</si>
  <si>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</si>
  <si>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</si>
  <si>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</si>
  <si>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</si>
  <si>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</si>
  <si>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</si>
  <si>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</si>
  <si>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</si>
  <si>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</si>
  <si>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</si>
  <si>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</si>
  <si>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</si>
  <si>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</si>
  <si>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</si>
  <si>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</si>
  <si>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</si>
  <si>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</si>
  <si>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</si>
  <si>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</si>
  <si>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</si>
  <si>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</si>
  <si>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</si>
  <si>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</si>
  <si>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</si>
  <si>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</si>
  <si>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</si>
  <si>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</si>
  <si>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</si>
  <si>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</si>
  <si>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</si>
  <si>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</si>
  <si>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</si>
  <si>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</si>
  <si>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</si>
  <si>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</si>
  <si>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</si>
  <si>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</si>
  <si>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</si>
  <si>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</si>
  <si>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</si>
  <si>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</si>
  <si>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</si>
  <si>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</si>
  <si>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</si>
  <si>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</si>
  <si>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</si>
  <si>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</si>
  <si>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</si>
  <si>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</si>
  <si>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</si>
  <si>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</si>
  <si>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</si>
  <si>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</si>
  <si>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</si>
  <si>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</si>
  <si>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</si>
  <si>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</si>
  <si>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</si>
  <si>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</si>
  <si>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</si>
  <si>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</si>
  <si>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</si>
  <si>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</si>
  <si>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</si>
  <si>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</si>
  <si>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</si>
  <si>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</si>
  <si>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</si>
  <si>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</si>
  <si>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</si>
  <si>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</si>
  <si>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</si>
  <si>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</si>
  <si>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</si>
  <si>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</si>
  <si>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</si>
  <si>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</si>
  <si>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</si>
  <si>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</si>
  <si>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</si>
  <si>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</si>
  <si>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</si>
  <si>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</si>
  <si>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</si>
  <si>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</si>
  <si>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</si>
  <si>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</si>
  <si>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</si>
  <si>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</si>
  <si>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</si>
  <si>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</si>
  <si>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</si>
  <si>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</si>
  <si>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</si>
  <si>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</si>
  <si>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</si>
  <si>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</si>
  <si>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</si>
  <si>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</si>
  <si>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</si>
  <si>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</si>
  <si>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</si>
  <si>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</si>
  <si>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</si>
  <si>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</si>
  <si>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</si>
  <si>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</si>
  <si>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</si>
  <si>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</si>
  <si>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</si>
  <si>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</si>
  <si>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</si>
  <si>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</si>
  <si>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</si>
  <si>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</si>
  <si>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</si>
  <si>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</si>
  <si>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</si>
  <si>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</si>
  <si>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</si>
  <si>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</si>
  <si>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</si>
  <si>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</si>
  <si>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</si>
  <si>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</si>
  <si>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</si>
  <si>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</si>
  <si>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</si>
  <si>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</si>
  <si>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</si>
  <si>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</si>
  <si>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</si>
  <si>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</si>
  <si>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</si>
  <si>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</si>
  <si>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</si>
  <si>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</si>
  <si>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</si>
  <si>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</si>
  <si>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</si>
  <si>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</si>
  <si>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</si>
  <si>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</si>
  <si>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</si>
  <si>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</si>
  <si>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</si>
  <si>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</si>
  <si>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</si>
  <si>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</si>
  <si>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</si>
  <si>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</si>
  <si>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</si>
  <si>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</si>
  <si>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</si>
  <si>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</si>
  <si>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</si>
  <si>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</si>
  <si>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</si>
  <si>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</si>
  <si>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</si>
  <si>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</si>
  <si>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</si>
  <si>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</si>
  <si>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</si>
  <si>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</si>
  <si>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</si>
  <si>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</si>
  <si>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</si>
  <si>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</si>
  <si>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</si>
  <si>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</si>
  <si>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</si>
  <si>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</si>
  <si>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</si>
  <si>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</si>
  <si>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</si>
  <si>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</si>
  <si>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</si>
  <si>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</si>
  <si>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</si>
  <si>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</si>
  <si>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</si>
  <si>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</si>
  <si>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</si>
  <si>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</si>
  <si>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</si>
  <si>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</si>
  <si>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</si>
  <si>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</si>
  <si>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</si>
  <si>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</si>
  <si>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</si>
  <si>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</si>
  <si>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</si>
  <si>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</si>
  <si>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</si>
  <si>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</si>
  <si>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</si>
  <si>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</si>
  <si>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</si>
  <si>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</si>
  <si>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</si>
  <si>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</si>
  <si>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</si>
  <si>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</si>
  <si>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</si>
  <si>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</si>
  <si>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</si>
  <si>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</si>
  <si>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</si>
  <si>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</si>
  <si>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</si>
  <si>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</si>
  <si>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</si>
  <si>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</si>
  <si>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</si>
  <si>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</si>
  <si>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</si>
  <si>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</si>
  <si>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</si>
  <si>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</si>
  <si>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</si>
  <si>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</si>
  <si>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</si>
  <si>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</si>
  <si>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</si>
  <si>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</si>
  <si>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</si>
  <si>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</si>
  <si>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</si>
  <si>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</si>
  <si>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</si>
  <si>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</si>
  <si>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</si>
  <si>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</si>
  <si>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</si>
  <si>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</si>
  <si>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</si>
  <si>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</si>
  <si>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</si>
  <si>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</si>
  <si>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</si>
  <si>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</si>
  <si>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</si>
  <si>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</si>
  <si>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</si>
  <si>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</si>
  <si>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</si>
  <si>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</si>
  <si>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</si>
  <si>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</si>
  <si>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</si>
  <si>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</si>
  <si>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</si>
  <si>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</si>
  <si>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</si>
  <si>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</si>
  <si>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</si>
  <si>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</si>
  <si>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</si>
  <si>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</si>
  <si>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</si>
  <si>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</si>
  <si>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</si>
  <si>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</si>
  <si>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</si>
  <si>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</si>
  <si>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</si>
  <si>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</si>
  <si>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</si>
  <si>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</si>
  <si>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</si>
  <si>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</si>
  <si>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</si>
  <si>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</si>
  <si>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</si>
  <si>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</si>
  <si>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</si>
  <si>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</si>
  <si>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</si>
  <si>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</si>
  <si>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</si>
  <si>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</si>
  <si>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</si>
  <si>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</si>
  <si>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</si>
  <si>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</si>
  <si>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</si>
  <si>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</si>
  <si>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</si>
  <si>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</si>
  <si>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</si>
  <si>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</si>
  <si>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</si>
  <si>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</si>
  <si>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</si>
  <si>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</si>
  <si>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</si>
  <si>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</si>
  <si>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</si>
  <si>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</si>
  <si>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</si>
  <si>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</si>
  <si>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</si>
  <si>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</si>
  <si>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</si>
  <si>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</si>
  <si>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</si>
  <si>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</si>
  <si>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</si>
  <si>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</si>
  <si>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</si>
  <si>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</si>
  <si>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</si>
  <si>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</si>
  <si>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</si>
  <si>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</si>
  <si>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</si>
  <si>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</si>
  <si>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</si>
  <si>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</si>
  <si>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</si>
  <si>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</si>
  <si>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</si>
  <si>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</si>
  <si>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</si>
  <si>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</si>
  <si>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</si>
  <si>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</si>
  <si>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</si>
  <si>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</si>
  <si>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</si>
  <si>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</si>
  <si>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</si>
  <si>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</si>
  <si>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</si>
  <si>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</si>
  <si>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</si>
  <si>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</si>
  <si>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</si>
  <si>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</si>
  <si>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</si>
  <si>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</si>
  <si>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</si>
  <si>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</si>
  <si>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</si>
  <si>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</si>
  <si>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</si>
  <si>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</si>
  <si>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</si>
  <si>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</si>
  <si>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</si>
  <si>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</si>
  <si>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</si>
  <si>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</si>
  <si>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</si>
  <si>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</si>
  <si>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</si>
  <si>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</si>
  <si>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</si>
  <si>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</si>
  <si>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</si>
  <si>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</si>
  <si>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</si>
  <si>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</si>
  <si>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</si>
  <si>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</si>
  <si>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</si>
  <si>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</si>
  <si>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</si>
  <si>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</si>
  <si>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</si>
  <si>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</si>
  <si>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</si>
  <si>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</si>
  <si>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</si>
  <si>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</si>
  <si>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</si>
  <si>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</si>
  <si>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</si>
  <si>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</si>
  <si>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</si>
  <si>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</si>
  <si>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</si>
  <si>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</si>
  <si>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</si>
  <si>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</si>
  <si>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</si>
  <si>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</si>
  <si>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</si>
  <si>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</si>
  <si>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</si>
  <si>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</si>
  <si>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</si>
  <si>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</si>
  <si>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</si>
  <si>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</si>
  <si>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</si>
  <si>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</si>
  <si>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</si>
  <si>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</si>
  <si>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</si>
  <si>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</si>
  <si>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</si>
  <si>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</si>
  <si>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</si>
  <si>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</si>
  <si>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</si>
  <si>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</si>
  <si>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</si>
  <si>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</si>
  <si>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</si>
  <si>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</si>
  <si>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</si>
  <si>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</si>
  <si>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</si>
  <si>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</si>
  <si>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</si>
  <si>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</si>
  <si>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</si>
  <si>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</si>
  <si>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</si>
  <si>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</si>
  <si>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</si>
  <si>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</si>
  <si>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</si>
  <si>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</si>
  <si>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</si>
  <si>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</si>
  <si>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</si>
  <si>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</si>
  <si>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</si>
  <si>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</si>
  <si>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</si>
  <si>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</si>
  <si>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</si>
  <si>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</si>
  <si>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</si>
  <si>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</si>
  <si>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</si>
  <si>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</si>
  <si>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</si>
  <si>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</si>
  <si>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</si>
  <si>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</si>
  <si>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</si>
  <si>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</si>
  <si>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</si>
  <si>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</si>
  <si>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</si>
  <si>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</si>
  <si>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</si>
  <si>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</si>
  <si>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</si>
  <si>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</si>
  <si>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</si>
  <si>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</si>
  <si>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</si>
  <si>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</si>
  <si>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</si>
  <si>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</si>
  <si>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</si>
  <si>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</si>
  <si>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</si>
  <si>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</si>
  <si>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</si>
  <si>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</si>
  <si>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</si>
  <si>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</si>
  <si>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</si>
  <si>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</si>
  <si>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</si>
  <si>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</si>
  <si>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</si>
  <si>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</si>
  <si>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</si>
  <si>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</si>
  <si>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</si>
  <si>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</si>
  <si>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</si>
  <si>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</si>
  <si>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</si>
  <si>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</si>
  <si>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</si>
  <si>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</si>
  <si>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</si>
  <si>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</si>
  <si>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</si>
  <si>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</si>
  <si>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</si>
  <si>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</si>
  <si>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</si>
  <si>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</si>
  <si>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</si>
  <si>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</si>
  <si>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</si>
  <si>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</si>
  <si>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</si>
  <si>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</si>
  <si>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</si>
  <si>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</si>
  <si>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</si>
  <si>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</si>
  <si>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</si>
  <si>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</si>
  <si>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</si>
  <si>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</si>
  <si>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</si>
  <si>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</si>
  <si>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</si>
  <si>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</si>
  <si>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</si>
  <si>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</si>
  <si>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</si>
  <si>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</si>
  <si>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</si>
  <si>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</si>
  <si>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</si>
  <si>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</si>
  <si>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</si>
  <si>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</si>
  <si>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</si>
  <si>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</si>
  <si>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</si>
  <si>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</si>
  <si>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</si>
  <si>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</si>
  <si>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</si>
  <si>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</si>
  <si>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</si>
  <si>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</si>
  <si>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</si>
  <si>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</si>
  <si>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</si>
  <si>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</si>
  <si>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</si>
  <si>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</si>
  <si>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</si>
  <si>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</si>
  <si>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</si>
  <si>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</si>
  <si>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</si>
  <si>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</si>
  <si>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</si>
  <si>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</si>
  <si>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</si>
  <si>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</si>
  <si>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</si>
  <si>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</si>
  <si>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</si>
  <si>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</si>
  <si>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</si>
  <si>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</si>
  <si>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</si>
  <si>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</si>
  <si>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</si>
  <si>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</si>
  <si>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</si>
  <si>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</si>
  <si>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</si>
  <si>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</si>
  <si>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</si>
  <si>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</si>
  <si>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</si>
  <si>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</si>
  <si>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</si>
  <si>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</si>
  <si>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</si>
  <si>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</si>
  <si>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</si>
  <si>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</si>
  <si>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</si>
  <si>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</si>
  <si>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</si>
  <si>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</si>
  <si>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</si>
  <si>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</si>
  <si>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</si>
  <si>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</si>
  <si>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</si>
  <si>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</si>
  <si>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</si>
  <si>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</si>
  <si>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</si>
  <si>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</si>
  <si>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</si>
  <si>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</si>
  <si>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</si>
  <si>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</si>
  <si>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</si>
  <si>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</si>
  <si>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</si>
  <si>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</si>
  <si>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</si>
  <si>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</si>
  <si>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</si>
  <si>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</si>
  <si>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</si>
  <si>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</si>
  <si>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</si>
  <si>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</si>
  <si>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</si>
  <si>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</si>
  <si>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</si>
  <si>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</si>
  <si>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</si>
  <si>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</si>
  <si>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</si>
  <si>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</si>
  <si>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</si>
  <si>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</si>
  <si>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</si>
  <si>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</si>
  <si>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</si>
  <si>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</si>
  <si>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</si>
  <si>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</si>
  <si>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</si>
  <si>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</si>
  <si>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</si>
  <si>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</si>
  <si>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</si>
  <si>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</si>
  <si>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</si>
  <si>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</si>
  <si>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</si>
  <si>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</si>
  <si>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</si>
  <si>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</si>
  <si>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</si>
  <si>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</si>
  <si>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</si>
  <si>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</si>
  <si>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</si>
  <si>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</si>
  <si>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</si>
  <si>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</si>
  <si>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</si>
  <si>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</si>
  <si>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</si>
  <si>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</si>
  <si>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</si>
  <si>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</si>
  <si>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</si>
  <si>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</si>
  <si>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</si>
  <si>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</si>
  <si>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</si>
  <si>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</si>
  <si>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</si>
  <si>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</si>
  <si>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</si>
  <si>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</si>
  <si>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</si>
  <si>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</si>
  <si>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</si>
  <si>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</si>
  <si>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</si>
  <si>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</si>
  <si>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</si>
  <si>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</si>
  <si>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</si>
  <si>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</si>
  <si>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</si>
  <si>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</si>
  <si>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</si>
  <si>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</si>
  <si>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</si>
  <si>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</si>
  <si>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</si>
  <si>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</si>
  <si>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</si>
  <si>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</si>
  <si>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</si>
  <si>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</si>
  <si>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</si>
  <si>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</si>
  <si>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</si>
  <si>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</si>
  <si>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</si>
  <si>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</si>
  <si>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</si>
  <si>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</si>
  <si>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</si>
  <si>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</si>
  <si>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</si>
  <si>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</si>
  <si>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</si>
  <si>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</si>
  <si>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</si>
  <si>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</si>
  <si>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</si>
  <si>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</si>
  <si>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</si>
  <si>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</si>
  <si>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</si>
  <si>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</si>
  <si>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</si>
  <si>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</si>
  <si>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</si>
  <si>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</si>
  <si>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</si>
  <si>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</si>
  <si>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</si>
  <si>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</si>
  <si>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</si>
  <si>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</si>
  <si>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</si>
  <si>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</si>
  <si>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</si>
  <si>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</si>
  <si>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</si>
  <si>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</si>
  <si>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</si>
  <si>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</si>
  <si>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</si>
  <si>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</si>
  <si>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</si>
  <si>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</si>
  <si>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</si>
  <si>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</si>
  <si>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</si>
  <si>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</si>
  <si>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</si>
  <si>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</si>
  <si>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</si>
  <si>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</si>
  <si>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</si>
  <si>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</si>
  <si>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</si>
  <si>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</si>
  <si>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</si>
  <si>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</si>
  <si>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</si>
  <si>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</si>
  <si>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</si>
  <si>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</si>
  <si>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</si>
  <si>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</si>
  <si>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</si>
  <si>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</si>
  <si>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</si>
  <si>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</si>
  <si>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</si>
  <si>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</si>
  <si>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</si>
  <si>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</si>
  <si>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</si>
  <si>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</si>
  <si>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</si>
  <si>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</si>
  <si>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</si>
  <si>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</si>
  <si>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</si>
  <si>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</si>
  <si>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</si>
  <si>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</si>
  <si>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</si>
  <si>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</si>
  <si>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</si>
  <si>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</si>
  <si>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</si>
  <si>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</si>
  <si>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</si>
  <si>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</si>
  <si>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</si>
  <si>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</si>
  <si>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</si>
  <si>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</si>
  <si>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</si>
  <si>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</si>
  <si>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</si>
  <si>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</si>
  <si>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</si>
  <si>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</si>
  <si>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</si>
  <si>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</si>
  <si>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</si>
  <si>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</si>
  <si>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</si>
  <si>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</si>
  <si>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</si>
  <si>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</si>
  <si>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</si>
  <si>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</si>
  <si>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</si>
  <si>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</si>
  <si>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</si>
  <si>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</si>
  <si>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</si>
  <si>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</si>
  <si>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</si>
  <si>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</si>
  <si>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</si>
  <si>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</si>
  <si>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</si>
  <si>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</si>
  <si>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</si>
  <si>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</si>
  <si>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</si>
  <si>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</si>
  <si>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</si>
  <si>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</si>
  <si>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</si>
  <si>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</si>
  <si>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</si>
  <si>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</si>
  <si>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</si>
  <si>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</si>
  <si>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</si>
  <si>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</si>
  <si>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</si>
  <si>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</si>
  <si>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</si>
  <si>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</si>
  <si>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</si>
  <si>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</si>
  <si>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</si>
  <si>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</si>
  <si>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</si>
  <si>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</si>
  <si>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</si>
  <si>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</si>
  <si>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</si>
  <si>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</si>
  <si>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</si>
  <si>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</si>
  <si>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</si>
  <si>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</si>
  <si>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</si>
  <si>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</si>
  <si>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</si>
  <si>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</si>
  <si>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</si>
  <si>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</si>
  <si>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</si>
  <si>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</si>
  <si>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</si>
  <si>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</si>
  <si>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</si>
  <si>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</si>
  <si>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</si>
  <si>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</si>
  <si>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</si>
  <si>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</si>
  <si>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</si>
  <si>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</si>
  <si>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</si>
  <si>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</si>
  <si>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</si>
  <si>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</si>
  <si>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</si>
  <si>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</si>
  <si>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</si>
  <si>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</si>
  <si>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</si>
  <si>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</si>
  <si>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</si>
  <si>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</si>
  <si>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</si>
  <si>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</si>
  <si>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</si>
  <si>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</si>
  <si>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</si>
  <si>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</si>
  <si>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</si>
  <si>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</si>
  <si>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</si>
  <si>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</si>
  <si>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</si>
  <si>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</si>
  <si>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</si>
  <si>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</si>
  <si>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</si>
  <si>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</si>
  <si>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</si>
  <si>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</si>
  <si>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</si>
  <si>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</si>
  <si>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</si>
  <si>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</si>
  <si>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</si>
  <si>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</si>
  <si>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</si>
  <si>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</si>
  <si>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</si>
  <si>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</si>
  <si>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</si>
  <si>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</si>
  <si>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</si>
  <si>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</si>
  <si>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</si>
  <si>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</si>
  <si>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</si>
  <si>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</si>
  <si>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</si>
  <si>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</si>
  <si>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</si>
  <si>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</si>
  <si>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</si>
  <si>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</si>
  <si>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</si>
  <si>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</si>
  <si>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</si>
  <si>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</si>
  <si>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</si>
  <si>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</si>
  <si>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</si>
  <si>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</si>
  <si>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</si>
  <si>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</si>
  <si>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</si>
  <si>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</si>
  <si>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</si>
  <si>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</si>
  <si>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</si>
  <si>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</si>
  <si>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</si>
  <si>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</si>
  <si>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</si>
  <si>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</si>
  <si>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</si>
  <si>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</si>
  <si>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</si>
  <si>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</si>
  <si>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</si>
  <si>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</si>
  <si>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</si>
  <si>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</si>
  <si>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</si>
  <si>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</si>
  <si>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</si>
  <si>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</si>
  <si>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</si>
  <si>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</si>
  <si>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</si>
  <si>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</si>
  <si>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</si>
  <si>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</si>
  <si>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</si>
  <si>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</si>
  <si>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</si>
  <si>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</si>
  <si>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</si>
  <si>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</si>
  <si>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</si>
  <si>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</si>
  <si>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</si>
  <si>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</si>
  <si>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</si>
  <si>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</si>
  <si>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</si>
  <si>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</si>
  <si>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</si>
  <si>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</si>
  <si>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</si>
  <si>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</si>
  <si>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</si>
  <si>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</si>
  <si>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</si>
  <si>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</si>
  <si>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</si>
  <si>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</si>
  <si>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</si>
  <si>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</si>
  <si>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</si>
  <si>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</si>
  <si>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</si>
  <si>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</si>
  <si>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</si>
  <si>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</si>
  <si>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</si>
  <si>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</si>
  <si>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</si>
  <si>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</si>
  <si>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</si>
  <si>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</si>
  <si>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</si>
  <si>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</si>
  <si>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</si>
  <si>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</si>
  <si>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</si>
  <si>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</si>
  <si>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</si>
  <si>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</si>
  <si>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</si>
  <si>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</si>
  <si>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</si>
  <si>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</si>
  <si>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</si>
  <si>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</si>
  <si>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</si>
  <si>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</si>
  <si>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</si>
  <si>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</si>
  <si>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</si>
  <si>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</si>
  <si>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</si>
  <si>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</si>
  <si>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</si>
  <si>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</si>
  <si>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</si>
  <si>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</si>
  <si>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</si>
  <si>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</si>
  <si>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</si>
  <si>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</si>
  <si>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</si>
  <si>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</si>
  <si>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</si>
  <si>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</si>
  <si>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</si>
  <si>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</si>
  <si>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</si>
  <si>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</si>
  <si>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</si>
  <si>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</si>
  <si>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</si>
  <si>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</si>
  <si>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</si>
  <si>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</si>
  <si>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</si>
  <si>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</si>
  <si>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</si>
  <si>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</si>
  <si>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</si>
  <si>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</si>
  <si>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</si>
  <si>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</si>
  <si>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</si>
  <si>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</si>
  <si>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</si>
  <si>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</si>
  <si>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</si>
  <si>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</si>
  <si>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</si>
  <si>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</si>
  <si>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</si>
  <si>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</si>
  <si>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</si>
  <si>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</si>
  <si>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</si>
  <si>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</si>
  <si>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</si>
  <si>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</si>
  <si>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</si>
  <si>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</si>
  <si>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</si>
  <si>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</si>
  <si>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</si>
  <si>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</si>
  <si>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</si>
  <si>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</si>
  <si>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</si>
  <si>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</si>
  <si>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</si>
  <si>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</si>
  <si>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</si>
  <si>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</si>
  <si>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</si>
  <si>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</si>
  <si>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</si>
  <si>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</si>
  <si>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</si>
  <si>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</si>
  <si>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</si>
  <si>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</si>
  <si>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</si>
  <si>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</si>
  <si>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</si>
  <si>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</si>
  <si>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</si>
  <si>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</si>
  <si>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</si>
  <si>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</si>
  <si>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</si>
  <si>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</si>
  <si>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</si>
  <si>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</si>
  <si>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</si>
  <si>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</si>
  <si>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</si>
  <si>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</si>
  <si>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</si>
  <si>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</si>
  <si>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</si>
  <si>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</si>
  <si>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</si>
  <si>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</si>
  <si>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</si>
  <si>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</si>
  <si>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</si>
  <si>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</si>
  <si>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</si>
  <si>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</si>
  <si>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</si>
  <si>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</si>
  <si>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</si>
  <si>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</si>
  <si>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</si>
  <si>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</si>
  <si>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</si>
  <si>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</si>
  <si>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</si>
  <si>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</si>
  <si>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</si>
  <si>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</si>
  <si>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</si>
  <si>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</si>
  <si>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</si>
  <si>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</si>
  <si>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</si>
  <si>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</si>
  <si>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</si>
  <si>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</si>
  <si>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</si>
  <si>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</si>
  <si>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</si>
  <si>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</si>
  <si>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</si>
  <si>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</si>
  <si>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</si>
  <si>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</si>
  <si>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</si>
  <si>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</si>
  <si>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</si>
  <si>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</si>
  <si>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</si>
  <si>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</si>
  <si>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</si>
  <si>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</si>
  <si>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</si>
  <si>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</si>
  <si>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</si>
  <si>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</si>
  <si>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</si>
  <si>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</si>
  <si>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</si>
  <si>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</si>
  <si>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</si>
  <si>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</si>
  <si>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</si>
  <si>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</si>
  <si>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</si>
  <si>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</si>
  <si>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</si>
  <si>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</si>
  <si>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</si>
  <si>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</si>
  <si>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</si>
  <si>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</si>
  <si>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</si>
  <si>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</si>
  <si>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</si>
  <si>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</si>
  <si>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</si>
  <si>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</si>
  <si>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</si>
  <si>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</si>
  <si>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</si>
  <si>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</si>
  <si>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</si>
  <si>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</si>
  <si>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</si>
  <si>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</si>
  <si>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</si>
  <si>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</si>
  <si>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</si>
  <si>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</si>
  <si>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</si>
  <si>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</si>
  <si>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</si>
  <si>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</si>
  <si>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</si>
  <si>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</si>
  <si>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</si>
  <si>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</si>
  <si>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</si>
  <si>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</si>
  <si>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</si>
  <si>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</si>
  <si>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</si>
  <si>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</si>
  <si>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</si>
  <si>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</si>
  <si>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</si>
  <si>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</si>
  <si>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</si>
  <si>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</si>
  <si>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</si>
  <si>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</si>
  <si>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</si>
  <si>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</si>
  <si>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</si>
  <si>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</si>
  <si>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</si>
  <si>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</si>
  <si>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</si>
  <si>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</si>
  <si>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</si>
  <si>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</si>
  <si>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</si>
  <si>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</si>
  <si>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</si>
  <si>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</si>
  <si>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</si>
  <si>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</si>
  <si>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</si>
  <si>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</si>
  <si>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</si>
  <si>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</si>
  <si>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</si>
  <si>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</si>
  <si>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</si>
  <si>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</si>
  <si>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</si>
  <si>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</si>
  <si>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</si>
  <si>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</si>
  <si>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</si>
  <si>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</si>
  <si>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</si>
  <si>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</si>
  <si>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</si>
  <si>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</si>
  <si>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</si>
  <si>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</si>
  <si>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</si>
  <si>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</si>
  <si>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</si>
  <si>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</si>
  <si>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</si>
  <si>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</si>
  <si>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</si>
  <si>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</si>
  <si>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</si>
  <si>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</si>
  <si>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</si>
  <si>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</si>
  <si>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</si>
  <si>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</si>
  <si>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</si>
  <si>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</si>
  <si>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</si>
  <si>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</si>
  <si>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</si>
  <si>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</si>
  <si>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</si>
  <si>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</si>
  <si>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</si>
  <si>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</si>
  <si>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</si>
  <si>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</si>
  <si>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</si>
  <si>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</si>
  <si>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</si>
  <si>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</si>
  <si>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</si>
  <si>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</si>
  <si>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</si>
  <si>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</si>
  <si>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</si>
  <si>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</si>
  <si>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</si>
  <si>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</si>
  <si>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</si>
  <si>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</si>
  <si>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</si>
  <si>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</si>
  <si>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</si>
  <si>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</si>
  <si>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</si>
  <si>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</si>
  <si>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</si>
  <si>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</si>
  <si>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</si>
  <si>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</si>
  <si>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</si>
  <si>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</si>
  <si>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</si>
  <si>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</si>
  <si>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</si>
  <si>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</si>
  <si>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</si>
  <si>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</si>
  <si>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</si>
  <si>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</si>
  <si>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</si>
  <si>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</si>
  <si>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</si>
  <si>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</si>
  <si>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</si>
  <si>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</si>
  <si>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</si>
  <si>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</si>
  <si>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</si>
  <si>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</si>
  <si>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</si>
  <si>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</si>
  <si>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</si>
  <si>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</si>
  <si>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</si>
  <si>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</si>
  <si>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</si>
  <si>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</si>
  <si>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</si>
  <si>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</si>
  <si>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</si>
  <si>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</si>
  <si>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</si>
  <si>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</si>
  <si>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</si>
  <si>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</si>
  <si>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</si>
  <si>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</si>
  <si>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</si>
  <si>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</si>
  <si>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</si>
  <si>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</si>
  <si>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</si>
  <si>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</si>
  <si>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</si>
  <si>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</si>
  <si>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</si>
  <si>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</si>
  <si>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</si>
  <si>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</si>
  <si>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</si>
  <si>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</si>
  <si>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</si>
  <si>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</si>
  <si>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</si>
  <si>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</si>
  <si>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</si>
  <si>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</si>
  <si>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</si>
  <si>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</si>
  <si>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</si>
  <si>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</si>
  <si>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</si>
  <si>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</si>
  <si>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</si>
  <si>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</si>
  <si>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</si>
  <si>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</si>
  <si>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</si>
  <si>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</si>
  <si>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</si>
  <si>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</si>
  <si>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</si>
  <si>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</si>
  <si>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</si>
  <si>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</si>
  <si>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</si>
  <si>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</si>
  <si>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</si>
  <si>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</si>
  <si>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</si>
  <si>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</si>
  <si>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</si>
  <si>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</si>
  <si>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</si>
  <si>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</si>
  <si>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</si>
  <si>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</si>
  <si>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</si>
  <si>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</si>
  <si>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</si>
  <si>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</si>
  <si>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</si>
  <si>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</si>
  <si>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</si>
  <si>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</si>
  <si>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</si>
  <si>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</si>
  <si>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</si>
  <si>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</si>
  <si>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</si>
  <si>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</si>
  <si>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</si>
  <si>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</si>
  <si>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</si>
  <si>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</si>
  <si>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</si>
  <si>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</si>
  <si>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</si>
  <si>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</si>
  <si>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</si>
  <si>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</si>
  <si>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</si>
  <si>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</si>
  <si>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</si>
  <si>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</si>
  <si>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</si>
  <si>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</si>
  <si>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</si>
  <si>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</si>
  <si>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</si>
  <si>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</si>
  <si>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</si>
  <si>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</si>
  <si>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</si>
  <si>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</si>
  <si>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</si>
  <si>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</si>
  <si>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</si>
  <si>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</si>
  <si>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</si>
  <si>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</si>
  <si>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</si>
  <si>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</si>
  <si>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</si>
  <si>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</si>
  <si>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</si>
  <si>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</si>
  <si>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</si>
  <si>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</si>
  <si>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</si>
  <si>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</si>
  <si>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</si>
  <si>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</si>
  <si>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</si>
  <si>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</si>
  <si>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</si>
  <si>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</si>
  <si>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</si>
  <si>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</si>
  <si>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</si>
  <si>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</si>
  <si>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</si>
  <si>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</si>
  <si>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</si>
  <si>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</si>
  <si>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</si>
  <si>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</si>
  <si>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</si>
  <si>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</si>
  <si>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</si>
  <si>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</si>
  <si>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</si>
  <si>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</si>
  <si>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</si>
  <si>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</si>
  <si>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</si>
  <si>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</si>
  <si>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</si>
  <si>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</si>
  <si>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</si>
  <si>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</si>
  <si>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</si>
  <si>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</si>
  <si>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</si>
  <si>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</si>
  <si>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</si>
  <si>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</si>
  <si>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</si>
  <si>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</si>
  <si>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</si>
  <si>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</si>
  <si>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</si>
  <si>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</si>
  <si>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</si>
  <si>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</si>
  <si>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</si>
  <si>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</si>
  <si>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</si>
  <si>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</si>
  <si>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</si>
  <si>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</si>
  <si>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</si>
  <si>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</si>
  <si>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</si>
  <si>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</si>
  <si>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</si>
  <si>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</si>
  <si>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</si>
  <si>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</si>
  <si>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</si>
  <si>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</si>
  <si>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</si>
  <si>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</si>
  <si>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</si>
  <si>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</si>
  <si>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</si>
  <si>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</si>
  <si>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</si>
  <si>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</si>
  <si>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</si>
  <si>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</si>
  <si>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</si>
  <si>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</si>
  <si>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</si>
  <si>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</si>
  <si>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</si>
  <si>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</si>
  <si>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</si>
  <si>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</si>
  <si>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</si>
  <si>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</si>
  <si>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</si>
  <si>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</si>
  <si>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</si>
  <si>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</si>
  <si>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</si>
  <si>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</si>
  <si>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</si>
  <si>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</si>
  <si>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</si>
  <si>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</si>
  <si>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</si>
  <si>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</si>
  <si>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</si>
  <si>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</si>
  <si>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</si>
  <si>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</si>
  <si>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</si>
  <si>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</si>
  <si>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</si>
  <si>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</si>
  <si>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</si>
  <si>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</si>
  <si>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</si>
  <si>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</si>
  <si>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</si>
  <si>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</si>
  <si>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</si>
  <si>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</si>
  <si>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</si>
  <si>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</si>
  <si>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</si>
  <si>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</si>
  <si>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</si>
  <si>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</si>
  <si>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</si>
  <si>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</si>
  <si>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</si>
  <si>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</si>
  <si>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</si>
  <si>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</si>
  <si>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</si>
  <si>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</si>
  <si>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</si>
  <si>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</si>
  <si>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</si>
  <si>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</si>
  <si>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</si>
  <si>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</si>
  <si>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</si>
  <si>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</si>
  <si>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</si>
  <si>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</si>
  <si>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</si>
  <si>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</si>
  <si>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</si>
  <si>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</si>
  <si>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</si>
  <si>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</si>
  <si>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</si>
  <si>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</si>
  <si>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</si>
  <si>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</si>
  <si>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</si>
  <si>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</si>
  <si>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</si>
  <si>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</si>
  <si>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</si>
  <si>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</si>
  <si>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</si>
  <si>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</si>
  <si>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</si>
  <si>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</si>
  <si>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</si>
  <si>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</si>
  <si>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</si>
  <si>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</si>
  <si>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</si>
  <si>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</si>
  <si>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</si>
  <si>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</si>
  <si>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</si>
  <si>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</si>
  <si>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</si>
  <si>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</si>
  <si>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</si>
  <si>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</si>
  <si>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</si>
  <si>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</si>
  <si>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</si>
  <si>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</si>
  <si>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</si>
  <si>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</si>
  <si>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</si>
  <si>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</si>
  <si>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</si>
  <si>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</si>
  <si>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</si>
  <si>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</si>
  <si>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</si>
  <si>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</si>
  <si>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</si>
  <si>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</si>
  <si>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</si>
  <si>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</si>
  <si>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</si>
  <si>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</si>
  <si>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</si>
  <si>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</si>
  <si>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</si>
  <si>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</si>
  <si>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</si>
  <si>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</si>
  <si>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</si>
  <si>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</si>
  <si>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</si>
  <si>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</si>
  <si>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</si>
  <si>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</si>
  <si>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</si>
  <si>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</si>
  <si>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</si>
  <si>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</si>
  <si>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</si>
  <si>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</si>
  <si>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</si>
  <si>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</si>
  <si>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</si>
  <si>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</si>
  <si>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</si>
  <si>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</si>
  <si>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</si>
  <si>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</si>
  <si>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</si>
  <si>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</si>
  <si>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</si>
  <si>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</si>
  <si>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</si>
  <si>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</si>
  <si>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</si>
  <si>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</si>
  <si>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</si>
  <si>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</si>
  <si>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</si>
  <si>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</si>
  <si>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</si>
  <si>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</si>
  <si>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</si>
  <si>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</si>
  <si>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</si>
  <si>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</si>
  <si>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</si>
  <si>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</si>
  <si>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</si>
  <si>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</si>
  <si>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</si>
  <si>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</si>
  <si>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</si>
  <si>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</si>
  <si>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</si>
  <si>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</si>
  <si>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</si>
  <si>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</si>
  <si>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</si>
  <si>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</si>
  <si>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</si>
  <si>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</si>
  <si>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</si>
  <si>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</si>
  <si>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</si>
  <si>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</si>
  <si>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</si>
  <si>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</si>
  <si>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</si>
  <si>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</si>
  <si>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</si>
  <si>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</si>
  <si>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</si>
  <si>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</si>
  <si>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</si>
  <si>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</si>
  <si>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</si>
  <si>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</si>
  <si>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</si>
  <si>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</si>
  <si>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</si>
  <si>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</si>
  <si>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</si>
  <si>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</si>
  <si>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</si>
  <si>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</si>
  <si>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</si>
  <si>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</si>
  <si>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</si>
  <si>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</si>
  <si>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</si>
  <si>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</si>
  <si>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</si>
  <si>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</si>
  <si>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</si>
  <si>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</si>
  <si>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</si>
  <si>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</si>
  <si>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</si>
  <si>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</si>
  <si>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</si>
  <si>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</si>
  <si>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</si>
  <si>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</si>
  <si>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</si>
  <si>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</si>
  <si>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</si>
  <si>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</si>
  <si>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</si>
  <si>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</si>
  <si>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</si>
  <si>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</si>
  <si>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</si>
  <si>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</si>
  <si>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</si>
  <si>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</si>
  <si>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</si>
  <si>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</si>
  <si>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</si>
  <si>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</si>
  <si>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</si>
  <si>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</si>
  <si>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</si>
  <si>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</si>
  <si>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</si>
  <si>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</si>
  <si>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</si>
  <si>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</si>
  <si>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</si>
  <si>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</si>
  <si>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</si>
  <si>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</si>
  <si>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</si>
  <si>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</si>
  <si>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</si>
  <si>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</si>
  <si>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</si>
  <si>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</si>
  <si>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</si>
  <si>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</si>
  <si>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</si>
  <si>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</si>
  <si>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</si>
  <si>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</si>
  <si>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</si>
  <si>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</si>
  <si>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</si>
  <si>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</si>
  <si>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</si>
  <si>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</si>
  <si>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</si>
  <si>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</si>
  <si>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</si>
  <si>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</si>
  <si>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</si>
  <si>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</si>
  <si>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</si>
  <si>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</si>
  <si>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</si>
  <si>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</si>
  <si>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</si>
  <si>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</si>
  <si>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</si>
  <si>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</si>
  <si>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</si>
  <si>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</si>
  <si>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</si>
  <si>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</si>
  <si>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</si>
  <si>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</si>
  <si>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</si>
  <si>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</si>
  <si>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</si>
  <si>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</si>
  <si>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</si>
  <si>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</si>
  <si>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</si>
  <si>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</si>
  <si>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</si>
  <si>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</si>
  <si>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</si>
  <si>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</si>
  <si>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</si>
  <si>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</si>
  <si>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</si>
  <si>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</si>
  <si>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</si>
  <si>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</si>
  <si>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</si>
  <si>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</si>
  <si>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</si>
  <si>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</si>
  <si>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</si>
  <si>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</si>
  <si>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</si>
  <si>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</si>
  <si>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</si>
  <si>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</si>
  <si>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</si>
  <si>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</si>
  <si>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</si>
  <si>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</si>
  <si>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</si>
  <si>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</si>
  <si>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</si>
  <si>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</si>
  <si>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</si>
  <si>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</si>
  <si>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</si>
  <si>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</si>
  <si>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</si>
  <si>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</si>
  <si>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</si>
  <si>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</si>
  <si>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</si>
  <si>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</si>
  <si>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</si>
  <si>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</si>
  <si>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</si>
  <si>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</si>
  <si>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</si>
  <si>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</si>
  <si>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</si>
  <si>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</si>
  <si>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</si>
  <si>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</si>
  <si>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</si>
  <si>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</si>
  <si>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</si>
  <si>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</si>
  <si>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</si>
  <si>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</si>
  <si>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</si>
  <si>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</si>
  <si>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</si>
  <si>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</si>
  <si>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</si>
  <si>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</si>
  <si>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</si>
  <si>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</si>
  <si>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</si>
  <si>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</si>
  <si>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</si>
  <si>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</si>
  <si>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</si>
  <si>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</si>
  <si>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</si>
  <si>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</si>
  <si>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</si>
  <si>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</si>
  <si>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</si>
  <si>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</si>
  <si>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</si>
  <si>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</si>
  <si>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</si>
  <si>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</si>
  <si>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</si>
  <si>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</si>
  <si>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</si>
  <si>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</si>
  <si>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</si>
  <si>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</si>
  <si>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</si>
  <si>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</si>
  <si>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</si>
  <si>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</si>
  <si>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</si>
  <si>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</si>
  <si>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</si>
  <si>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</si>
  <si>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</si>
  <si>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</si>
  <si>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</si>
  <si>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</si>
  <si>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</si>
  <si>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</si>
  <si>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</si>
  <si>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</si>
  <si>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</si>
  <si>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</si>
  <si>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</si>
  <si>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</si>
  <si>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</si>
  <si>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</si>
  <si>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</si>
  <si>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</si>
  <si>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</si>
  <si>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</si>
  <si>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</si>
  <si>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</si>
  <si>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</si>
  <si>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</si>
  <si>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</si>
  <si>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</si>
  <si>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</si>
  <si>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</si>
  <si>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</si>
  <si>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</si>
  <si>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</si>
  <si>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</si>
  <si>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</si>
  <si>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</si>
  <si>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</si>
  <si>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</si>
  <si>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</si>
  <si>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</si>
  <si>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</si>
  <si>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</si>
  <si>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</si>
  <si>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</si>
  <si>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</si>
  <si>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</si>
  <si>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</si>
  <si>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</si>
  <si>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</si>
  <si>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</si>
  <si>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</si>
  <si>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</si>
  <si>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</si>
  <si>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</si>
  <si>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</si>
  <si>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</si>
  <si>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</si>
  <si>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</si>
  <si>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</si>
  <si>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</si>
  <si>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</si>
  <si>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</si>
  <si>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</si>
  <si>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</si>
  <si>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</si>
  <si>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</si>
  <si>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</si>
  <si>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</si>
  <si>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</si>
  <si>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</si>
  <si>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</si>
  <si>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</si>
  <si>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</si>
  <si>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</si>
  <si>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</si>
  <si>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</si>
  <si>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</si>
  <si>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</si>
  <si>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</si>
  <si>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</si>
  <si>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</si>
  <si>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</si>
  <si>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</si>
  <si>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</si>
  <si>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</si>
  <si>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</si>
  <si>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</si>
  <si>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</si>
  <si>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</si>
  <si>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</si>
  <si>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</si>
  <si>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</si>
  <si>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</si>
  <si>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</si>
  <si>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</si>
  <si>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</si>
  <si>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</si>
  <si>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</si>
  <si>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</si>
  <si>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</si>
  <si>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</si>
  <si>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</si>
  <si>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</si>
  <si>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</si>
  <si>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</si>
  <si>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</si>
  <si>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</si>
  <si>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</si>
  <si>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</si>
  <si>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</si>
  <si>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</si>
  <si>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</si>
  <si>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</si>
  <si>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</si>
  <si>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</si>
  <si>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</si>
  <si>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</si>
  <si>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</si>
  <si>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</si>
  <si>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</si>
  <si>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</si>
  <si>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</si>
  <si>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</si>
  <si>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</si>
  <si>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</si>
  <si>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</si>
  <si>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</si>
  <si>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</si>
  <si>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</si>
  <si>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</si>
  <si>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</si>
  <si>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</si>
  <si>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</si>
  <si>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</si>
  <si>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</si>
  <si>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</si>
  <si>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</si>
  <si>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</si>
  <si>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</si>
  <si>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</si>
  <si>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</si>
  <si>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</si>
  <si>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</si>
  <si>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</si>
  <si>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</si>
  <si>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</si>
  <si>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</si>
  <si>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</si>
  <si>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</si>
  <si>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</si>
  <si>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</si>
  <si>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</si>
  <si>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</si>
  <si>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</si>
  <si>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</si>
  <si>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</si>
  <si>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</si>
  <si>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</si>
  <si>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</si>
  <si>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</si>
  <si>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</si>
  <si>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</si>
  <si>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</si>
  <si>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</si>
  <si>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</si>
  <si>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</si>
  <si>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</si>
  <si>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</si>
  <si>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</si>
  <si>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</si>
  <si>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</si>
  <si>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</si>
  <si>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</si>
  <si>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</si>
  <si>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</si>
  <si>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</si>
  <si>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</si>
  <si>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</si>
  <si>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</si>
  <si>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</si>
  <si>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</si>
  <si>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</si>
  <si>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</si>
  <si>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</si>
  <si>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</si>
  <si>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</si>
  <si>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</si>
  <si>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</si>
  <si>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</si>
  <si>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</si>
  <si>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</si>
  <si>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</si>
  <si>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</si>
  <si>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</si>
  <si>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</si>
  <si>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</si>
  <si>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</si>
  <si>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</si>
  <si>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</si>
  <si>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</si>
  <si>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</si>
  <si>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</si>
  <si>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</si>
  <si>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</si>
  <si>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</si>
  <si>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</si>
  <si>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</si>
  <si>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</si>
  <si>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</si>
  <si>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</si>
  <si>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</si>
  <si>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</si>
  <si>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</si>
  <si>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</si>
  <si>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</si>
  <si>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</si>
  <si>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</si>
  <si>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</si>
  <si>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</si>
  <si>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</si>
  <si>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</si>
  <si>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</si>
  <si>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</si>
  <si>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</si>
  <si>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</si>
  <si>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</si>
  <si>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</si>
  <si>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</si>
  <si>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</si>
  <si>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</si>
  <si>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</si>
  <si>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</si>
  <si>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</si>
  <si>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</si>
  <si>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</si>
  <si>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</si>
  <si>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</si>
  <si>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</si>
  <si>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</si>
  <si>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</si>
  <si>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</si>
  <si>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</si>
  <si>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</si>
  <si>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</si>
  <si>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</si>
  <si>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</si>
  <si>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</si>
  <si>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</si>
  <si>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</si>
  <si>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</si>
  <si>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</si>
  <si>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</si>
  <si>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</si>
  <si>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</si>
  <si>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</si>
  <si>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</si>
  <si>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</si>
  <si>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</si>
  <si>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</si>
  <si>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</si>
  <si>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</si>
  <si>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</si>
  <si>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</si>
  <si>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</si>
  <si>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</si>
  <si>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</si>
  <si>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</si>
  <si>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</si>
  <si>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</si>
  <si>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</si>
  <si>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</si>
  <si>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</si>
  <si>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</si>
  <si>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</si>
  <si>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</si>
  <si>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</si>
  <si>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</si>
  <si>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</si>
  <si>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</si>
  <si>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</si>
  <si>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</si>
  <si>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</si>
  <si>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</si>
  <si>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</si>
  <si>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</si>
  <si>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</si>
  <si>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</si>
  <si>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</si>
  <si>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</si>
  <si>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</si>
  <si>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</si>
  <si>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</si>
  <si>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</si>
  <si>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</si>
  <si>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</si>
  <si>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</si>
  <si>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</si>
  <si>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</si>
  <si>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</si>
  <si>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</si>
  <si>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</si>
  <si>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</si>
  <si>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</si>
  <si>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</si>
  <si>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</si>
  <si>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</si>
  <si>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</si>
  <si>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</si>
  <si>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</si>
  <si>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</si>
  <si>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</si>
  <si>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</si>
  <si>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</si>
  <si>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</si>
  <si>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</si>
  <si>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</si>
  <si>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</si>
  <si>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</si>
  <si>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</si>
  <si>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</si>
  <si>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</si>
  <si>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</si>
  <si>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</si>
  <si>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</si>
  <si>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</si>
  <si>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</si>
  <si>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</si>
  <si>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</si>
  <si>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</si>
  <si>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</si>
  <si>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</si>
  <si>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</si>
  <si>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</si>
  <si>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</si>
  <si>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</si>
  <si>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</si>
  <si>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</si>
  <si>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</si>
  <si>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</si>
  <si>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</si>
  <si>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</si>
  <si>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</si>
  <si>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</si>
  <si>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</si>
  <si>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</si>
  <si>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</si>
  <si>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</si>
  <si>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</si>
  <si>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</si>
  <si>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</si>
  <si>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</si>
  <si>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</si>
  <si>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</si>
  <si>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</si>
  <si>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</si>
  <si>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</si>
  <si>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</si>
  <si>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</si>
  <si>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</si>
  <si>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</si>
  <si>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</si>
  <si>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</si>
  <si>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</si>
  <si>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</si>
  <si>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</si>
  <si>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</si>
  <si>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</si>
  <si>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</si>
  <si>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</si>
  <si>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</si>
  <si>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</si>
  <si>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</si>
  <si>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</si>
  <si>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</si>
  <si>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</si>
  <si>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</si>
  <si>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</si>
  <si>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</si>
  <si>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</si>
  <si>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</si>
  <si>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</si>
  <si>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</si>
  <si>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</si>
  <si>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</si>
  <si>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</si>
  <si>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</si>
  <si>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</si>
  <si>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</si>
  <si>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</si>
  <si>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</si>
  <si>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</si>
  <si>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</si>
  <si>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</si>
  <si>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</si>
  <si>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</si>
  <si>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</si>
  <si>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</si>
  <si>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</si>
  <si>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</si>
  <si>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</si>
  <si>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</si>
  <si>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</si>
  <si>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</si>
  <si>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</si>
  <si>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</si>
  <si>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</si>
  <si>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</si>
  <si>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</si>
  <si>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</si>
  <si>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</si>
  <si>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</si>
  <si>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</si>
  <si>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</si>
  <si>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</si>
  <si>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</si>
  <si>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</si>
  <si>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</si>
  <si>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</si>
  <si>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</si>
  <si>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</si>
  <si>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</si>
  <si>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</si>
  <si>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</si>
  <si>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</si>
  <si>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</si>
  <si>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</si>
  <si>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</si>
  <si>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</si>
  <si>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</si>
  <si>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</si>
  <si>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</si>
  <si>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</si>
  <si>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</si>
  <si>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</si>
  <si>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</si>
  <si>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</si>
  <si>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</si>
  <si>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</si>
  <si>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</si>
  <si>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</si>
  <si>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</si>
  <si>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</si>
  <si>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</si>
  <si>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</si>
  <si>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</si>
  <si>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</si>
  <si>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</si>
  <si>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</si>
  <si>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</si>
  <si>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</si>
  <si>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</si>
  <si>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</si>
  <si>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</si>
  <si>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</si>
  <si>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</si>
  <si>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</si>
  <si>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</si>
  <si>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</si>
  <si>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</si>
  <si>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</si>
  <si>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</si>
  <si>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</si>
  <si>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</si>
  <si>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</si>
  <si>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</si>
  <si>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</si>
  <si>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</si>
  <si>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</si>
  <si>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</si>
  <si>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</si>
  <si>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</si>
  <si>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</si>
  <si>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</si>
  <si>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</si>
  <si>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</si>
  <si>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</si>
  <si>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</si>
  <si>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</si>
  <si>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</si>
  <si>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</si>
  <si>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</si>
  <si>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</si>
  <si>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</si>
  <si>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</si>
  <si>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</si>
  <si>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</si>
  <si>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</si>
  <si>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</si>
  <si>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</si>
  <si>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</si>
  <si>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</si>
  <si>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</si>
  <si>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</si>
  <si>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</si>
  <si>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</si>
  <si>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</si>
  <si>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</si>
  <si>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</si>
  <si>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</si>
  <si>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</si>
  <si>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</si>
  <si>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</si>
  <si>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</si>
  <si>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</si>
  <si>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</si>
  <si>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</si>
  <si>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</si>
  <si>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</si>
  <si>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</si>
  <si>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</si>
  <si>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</si>
  <si>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</si>
  <si>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</si>
  <si>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</si>
  <si>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</si>
  <si>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</si>
  <si>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</si>
  <si>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</si>
  <si>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</si>
  <si>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</si>
  <si>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</si>
  <si>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</si>
  <si>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</si>
  <si>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</si>
  <si>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</si>
  <si>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</si>
  <si>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</si>
  <si>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</si>
  <si>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</si>
  <si>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</si>
  <si>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</si>
  <si>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</si>
  <si>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</si>
  <si>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</si>
  <si>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</si>
  <si>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</si>
  <si>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</si>
  <si>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</si>
  <si>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</si>
  <si>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</si>
  <si>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</si>
  <si>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</si>
  <si>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</si>
  <si>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</si>
  <si>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</si>
  <si>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</si>
  <si>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</si>
  <si>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</si>
  <si>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</si>
  <si>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</si>
  <si>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</si>
  <si>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</si>
  <si>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</si>
  <si>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</si>
  <si>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</si>
  <si>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</si>
  <si>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</si>
  <si>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</si>
  <si>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</si>
  <si>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</si>
  <si>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</si>
  <si>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</si>
  <si>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</si>
  <si>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</si>
  <si>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</si>
  <si>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</si>
  <si>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</si>
  <si>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</si>
  <si>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</si>
  <si>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</si>
  <si>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</si>
  <si>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</si>
  <si>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</si>
  <si>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</si>
  <si>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</si>
  <si>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</si>
  <si>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</si>
  <si>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</si>
  <si>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</si>
  <si>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</si>
  <si>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</si>
  <si>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</si>
  <si>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</si>
  <si>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</si>
  <si>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</si>
  <si>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</si>
  <si>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</si>
  <si>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</si>
  <si>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</si>
  <si>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</si>
  <si>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</si>
  <si>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</si>
  <si>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</si>
  <si>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</si>
  <si>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</si>
  <si>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</si>
  <si>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</si>
  <si>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</si>
  <si>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</si>
  <si>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</si>
  <si>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</si>
  <si>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</si>
  <si>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</si>
  <si>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</si>
  <si>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</si>
  <si>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</si>
  <si>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</si>
  <si>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</si>
  <si>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</si>
  <si>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</si>
  <si>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</si>
  <si>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</si>
  <si>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</si>
  <si>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</si>
  <si>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</si>
  <si>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</si>
  <si>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</si>
  <si>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</si>
  <si>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</si>
  <si>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</si>
  <si>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</si>
  <si>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</si>
  <si>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</si>
  <si>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</si>
  <si>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</si>
  <si>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</si>
  <si>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</si>
  <si>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</si>
  <si>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</si>
  <si>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</si>
  <si>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</si>
  <si>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</si>
  <si>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</si>
  <si>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</si>
  <si>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</si>
  <si>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</si>
  <si>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</si>
  <si>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</si>
  <si>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</si>
  <si>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</si>
  <si>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</si>
  <si>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</si>
  <si>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</si>
  <si>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</si>
  <si>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</si>
  <si>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</si>
  <si>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</si>
  <si>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</si>
  <si>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</si>
  <si>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</si>
  <si>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</si>
  <si>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</si>
  <si>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</si>
  <si>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</si>
  <si>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</si>
  <si>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</si>
  <si>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</si>
  <si>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</si>
  <si>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</si>
  <si>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</si>
  <si>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</si>
  <si>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</si>
  <si>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</si>
  <si>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</si>
  <si>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</si>
  <si>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</si>
  <si>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</si>
  <si>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</si>
  <si>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</si>
  <si>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</si>
  <si>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</si>
  <si>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</si>
  <si>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</si>
  <si>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</si>
  <si>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</si>
  <si>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</si>
  <si>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</si>
  <si>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</si>
  <si>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</si>
  <si>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</si>
  <si>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</si>
  <si>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</si>
  <si>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</si>
  <si>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</si>
  <si>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</si>
  <si>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</si>
  <si>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</si>
  <si>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</si>
  <si>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</si>
  <si>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</si>
  <si>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</si>
  <si>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</si>
  <si>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</si>
  <si>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</si>
  <si>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</si>
  <si>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</si>
  <si>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</si>
  <si>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</si>
  <si>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</si>
  <si>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</si>
  <si>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</si>
  <si>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</si>
  <si>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</si>
  <si>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</si>
  <si>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</si>
  <si>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</si>
  <si>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</si>
  <si>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</si>
  <si>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</si>
  <si>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</si>
  <si>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</si>
  <si>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</si>
  <si>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</si>
  <si>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</si>
  <si>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</si>
  <si>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</si>
  <si>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</si>
  <si>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</si>
  <si>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</si>
  <si>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</si>
  <si>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</si>
  <si>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</si>
  <si>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</si>
  <si>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</si>
  <si>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</si>
  <si>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</si>
  <si>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</si>
  <si>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</si>
  <si>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</si>
  <si>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</si>
  <si>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</si>
  <si>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</si>
  <si>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</si>
  <si>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</si>
  <si>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</si>
  <si>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</si>
  <si>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</si>
  <si>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</si>
  <si>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</si>
  <si>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</si>
  <si>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</si>
  <si>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</si>
  <si>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</si>
  <si>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</si>
  <si>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</si>
  <si>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</si>
  <si>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</si>
  <si>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</si>
  <si>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</si>
  <si>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</si>
  <si>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</si>
  <si>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</si>
  <si>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</si>
  <si>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</si>
  <si>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</si>
  <si>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</si>
  <si>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</si>
  <si>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</si>
  <si>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</si>
  <si>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</si>
  <si>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</si>
  <si>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</si>
  <si>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</si>
  <si>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</si>
  <si>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</si>
  <si>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</si>
  <si>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</si>
  <si>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</si>
  <si>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</si>
  <si>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</si>
  <si>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</si>
  <si>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</si>
  <si>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</si>
  <si>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</si>
  <si>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</si>
  <si>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</si>
  <si>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</si>
  <si>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</si>
  <si>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</si>
  <si>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</si>
  <si>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</si>
  <si>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</si>
  <si>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</si>
  <si>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</si>
  <si>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</si>
  <si>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</si>
  <si>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</si>
  <si>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</si>
  <si>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</si>
  <si>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</si>
  <si>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</si>
  <si>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</si>
  <si>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</si>
  <si>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</si>
  <si>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</si>
  <si>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</si>
  <si>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</si>
  <si>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</si>
  <si>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</si>
  <si>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</si>
  <si>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</si>
  <si>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</si>
  <si>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</si>
  <si>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</si>
  <si>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</si>
  <si>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</si>
  <si>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</si>
  <si>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</si>
  <si>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</si>
  <si>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</si>
  <si>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</si>
  <si>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</si>
  <si>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</si>
  <si>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</si>
  <si>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</si>
  <si>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</si>
  <si>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</si>
  <si>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</si>
  <si>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</si>
  <si>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</si>
  <si>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</si>
  <si>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</si>
  <si>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</si>
  <si>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</si>
  <si>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</si>
  <si>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</si>
  <si>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</si>
  <si>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</si>
  <si>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</si>
  <si>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</si>
  <si>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</si>
  <si>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</si>
  <si>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</si>
  <si>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</si>
  <si>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</si>
  <si>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</si>
  <si>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</si>
  <si>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</si>
  <si>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</si>
  <si>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</si>
  <si>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</si>
  <si>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</si>
  <si>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</si>
  <si>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</si>
  <si>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</si>
  <si>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</si>
  <si>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</si>
  <si>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</si>
  <si>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</si>
  <si>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</si>
  <si>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</si>
  <si>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</si>
  <si>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</si>
  <si>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</si>
  <si>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</si>
  <si>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</si>
  <si>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</si>
  <si>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</si>
  <si>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</si>
  <si>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</si>
  <si>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</si>
  <si>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</si>
  <si>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</si>
  <si>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</si>
  <si>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</si>
  <si>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</si>
  <si>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</si>
  <si>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</si>
  <si>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</si>
  <si>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</si>
  <si>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</si>
  <si>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</si>
  <si>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</si>
  <si>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</si>
  <si>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</si>
  <si>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</si>
  <si>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</si>
  <si>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</si>
  <si>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</si>
  <si>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</si>
  <si>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</si>
  <si>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</si>
  <si>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</si>
  <si>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</si>
  <si>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</si>
  <si>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</si>
  <si>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</si>
  <si>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</si>
  <si>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</si>
  <si>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</si>
  <si>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</si>
  <si>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</si>
  <si>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</si>
  <si>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</si>
  <si>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</si>
  <si>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</si>
  <si>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</si>
  <si>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</si>
  <si>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</si>
  <si>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</si>
  <si>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</si>
  <si>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</si>
  <si>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</si>
  <si>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</si>
  <si>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</si>
  <si>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</si>
  <si>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</si>
  <si>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</si>
  <si>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</si>
  <si>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</si>
  <si>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</si>
  <si>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</si>
  <si>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</si>
  <si>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</si>
  <si>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</si>
  <si>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</si>
  <si>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</si>
  <si>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</si>
  <si>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</si>
  <si>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</si>
  <si>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</si>
  <si>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</si>
  <si>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</si>
  <si>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</si>
  <si>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</si>
  <si>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</si>
  <si>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</si>
  <si>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</si>
  <si>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</si>
  <si>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</si>
  <si>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</si>
  <si>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</si>
  <si>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</si>
  <si>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</si>
  <si>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</si>
  <si>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</si>
  <si>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</si>
  <si>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</si>
  <si>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</si>
  <si>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</si>
  <si>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</si>
  <si>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</si>
  <si>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</si>
  <si>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</si>
  <si>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</si>
  <si>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</si>
  <si>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</si>
  <si>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</si>
  <si>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</si>
  <si>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</si>
  <si>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</si>
  <si>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</si>
  <si>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</si>
  <si>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</si>
  <si>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</si>
  <si>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</si>
  <si>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</si>
  <si>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</si>
  <si>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</si>
  <si>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</si>
  <si>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</si>
  <si>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</si>
  <si>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</si>
  <si>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</si>
  <si>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</si>
  <si>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</si>
  <si>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</si>
  <si>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</si>
  <si>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</si>
  <si>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</si>
  <si>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</si>
  <si>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</si>
  <si>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</si>
  <si>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</si>
  <si>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</si>
  <si>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</si>
  <si>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</si>
  <si>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</si>
  <si>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</si>
  <si>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</si>
  <si>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</si>
  <si>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</si>
  <si>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</si>
  <si>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</si>
  <si>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</si>
  <si>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</si>
  <si>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</si>
  <si>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</si>
  <si>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</si>
  <si>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</si>
  <si>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</si>
  <si>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</si>
  <si>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</si>
  <si>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</si>
  <si>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</si>
  <si>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</si>
  <si>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</si>
  <si>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</si>
  <si>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</si>
  <si>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</si>
  <si>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</si>
  <si>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</si>
  <si>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</si>
  <si>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</si>
  <si>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</si>
  <si>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</si>
  <si>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</si>
  <si>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</si>
  <si>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</si>
  <si>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</si>
  <si>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</si>
  <si>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</si>
  <si>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</si>
  <si>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</si>
  <si>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</si>
  <si>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</si>
  <si>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</si>
  <si>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</si>
  <si>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</si>
  <si>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</si>
  <si>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</si>
  <si>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</si>
  <si>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</si>
  <si>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</si>
  <si>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</si>
  <si>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</si>
  <si>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</si>
  <si>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</si>
  <si>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</si>
  <si>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</si>
  <si>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</si>
  <si>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</si>
  <si>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</si>
  <si>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</si>
  <si>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</si>
  <si>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</si>
  <si>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</si>
  <si>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</si>
  <si>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</si>
  <si>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</si>
  <si>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</si>
  <si>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</si>
  <si>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</si>
  <si>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</si>
  <si>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</si>
  <si>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</si>
  <si>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</si>
  <si>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</si>
  <si>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</si>
  <si>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</si>
  <si>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</si>
  <si>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</si>
  <si>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</si>
  <si>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</si>
  <si>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</si>
  <si>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</si>
  <si>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</si>
  <si>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</si>
  <si>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</si>
  <si>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</si>
  <si>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</si>
  <si>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</si>
  <si>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</si>
  <si>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</si>
  <si>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</si>
  <si>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</si>
  <si>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</si>
  <si>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</si>
  <si>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</si>
  <si>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</si>
  <si>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</si>
  <si>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</si>
  <si>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</si>
  <si>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</si>
  <si>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</si>
  <si>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</si>
  <si>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</si>
  <si>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</si>
  <si>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</si>
  <si>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</si>
  <si>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</si>
  <si>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</si>
  <si>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</si>
  <si>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</si>
  <si>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</si>
  <si>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</si>
  <si>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</si>
  <si>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</si>
  <si>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</si>
  <si>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</si>
  <si>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</si>
  <si>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</si>
  <si>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</si>
  <si>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</si>
  <si>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</si>
  <si>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</si>
  <si>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</si>
  <si>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</si>
  <si>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</si>
  <si>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</si>
  <si>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</si>
  <si>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</si>
  <si>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</si>
  <si>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</si>
  <si>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</si>
  <si>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</si>
  <si>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</si>
  <si>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</si>
  <si>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</si>
  <si>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</si>
  <si>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</si>
  <si>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</si>
  <si>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</si>
  <si>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</si>
  <si>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</si>
  <si>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</si>
  <si>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</si>
  <si>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</si>
  <si>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</si>
  <si>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</si>
  <si>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</si>
  <si>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</si>
  <si>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</si>
  <si>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</si>
  <si>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</si>
  <si>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</si>
  <si>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</si>
  <si>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</si>
  <si>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</si>
  <si>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</si>
  <si>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</si>
  <si>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</si>
  <si>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</si>
  <si>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</si>
  <si>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</si>
  <si>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</si>
  <si>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</si>
  <si>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</si>
  <si>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</si>
  <si>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</si>
  <si>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</si>
  <si>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</si>
  <si>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</si>
  <si>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</si>
  <si>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</si>
  <si>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</si>
  <si>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</si>
  <si>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</si>
  <si>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</si>
  <si>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</si>
  <si>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</si>
  <si>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</si>
  <si>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</si>
  <si>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</si>
  <si>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</si>
  <si>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</si>
  <si>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</si>
  <si>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</si>
  <si>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</si>
  <si>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</si>
  <si>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</si>
  <si>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</si>
  <si>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</si>
  <si>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</si>
  <si>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</si>
  <si>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</si>
  <si>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</si>
  <si>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</si>
  <si>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</si>
  <si>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</si>
  <si>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</si>
  <si>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</si>
  <si>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</si>
  <si>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</si>
  <si>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</si>
  <si>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</si>
  <si>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</si>
  <si>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</si>
  <si>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</si>
  <si>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</si>
  <si>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</si>
  <si>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</si>
  <si>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</si>
  <si>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</si>
  <si>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</si>
  <si>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</si>
  <si>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</si>
  <si>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</si>
  <si>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</si>
  <si>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</si>
  <si>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</si>
  <si>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</si>
  <si>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</si>
  <si>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</si>
  <si>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</si>
  <si>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</si>
  <si>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</si>
  <si>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</si>
  <si>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</si>
  <si>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</si>
  <si>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</si>
  <si>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</si>
  <si>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</si>
  <si>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</si>
  <si>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</si>
  <si>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</si>
  <si>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</si>
  <si>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</si>
  <si>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</si>
  <si>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</si>
  <si>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</si>
  <si>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</si>
  <si>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</si>
  <si>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</si>
  <si>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</si>
  <si>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</si>
  <si>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</si>
  <si>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</si>
  <si>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</si>
  <si>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</si>
  <si>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</si>
  <si>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</si>
  <si>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</si>
  <si>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</si>
  <si>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</si>
  <si>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</si>
  <si>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</si>
  <si>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</si>
  <si>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</si>
  <si>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</si>
  <si>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</si>
  <si>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</si>
  <si>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</si>
  <si>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</si>
  <si>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</si>
  <si>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</si>
  <si>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</si>
  <si>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</si>
  <si>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</si>
  <si>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</si>
  <si>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</si>
  <si>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</si>
  <si>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</si>
  <si>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</si>
  <si>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</si>
  <si>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</si>
  <si>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</si>
  <si>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</si>
  <si>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</si>
  <si>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</si>
  <si>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</si>
  <si>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</si>
  <si>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</si>
  <si>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</si>
  <si>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</si>
  <si>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</si>
  <si>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</si>
  <si>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</si>
  <si>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</si>
  <si>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</si>
  <si>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</si>
  <si>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</si>
  <si>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</si>
  <si>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</si>
  <si>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</si>
  <si>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</si>
  <si>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</si>
  <si>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</si>
  <si>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</si>
  <si>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</si>
  <si>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</si>
  <si>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</si>
  <si>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</si>
  <si>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</si>
  <si>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</si>
  <si>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</si>
  <si>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</si>
  <si>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</si>
  <si>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</si>
  <si>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</si>
  <si>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</si>
  <si>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</si>
  <si>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</si>
  <si>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</si>
  <si>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</si>
  <si>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</si>
  <si>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</si>
  <si>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</si>
  <si>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</si>
  <si>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</si>
  <si>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</si>
  <si>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</si>
  <si>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</si>
  <si>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</si>
  <si>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</si>
  <si>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</si>
  <si>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</si>
  <si>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</si>
  <si>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</si>
  <si>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</si>
  <si>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</si>
  <si>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</si>
  <si>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</si>
  <si>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</si>
  <si>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</si>
  <si>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</si>
  <si>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</si>
  <si>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</si>
  <si>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</si>
  <si>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</si>
  <si>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</si>
  <si>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</si>
  <si>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</si>
  <si>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</si>
  <si>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</si>
  <si>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</si>
  <si>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</si>
  <si>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</si>
  <si>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</si>
  <si>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</si>
  <si>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</si>
  <si>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</si>
  <si>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</si>
  <si>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</si>
  <si>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</si>
  <si>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</si>
  <si>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</si>
  <si>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</si>
  <si>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</si>
  <si>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</si>
  <si>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</si>
  <si>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</si>
  <si>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</si>
  <si>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</si>
  <si>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</si>
  <si>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</si>
  <si>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</si>
  <si>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</si>
  <si>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</si>
  <si>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</si>
  <si>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</si>
  <si>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</si>
  <si>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</si>
  <si>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</si>
  <si>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</si>
  <si>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</si>
  <si>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</si>
  <si>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</si>
  <si>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</si>
  <si>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</si>
  <si>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</si>
  <si>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</si>
  <si>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</si>
  <si>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</si>
  <si>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</si>
  <si>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</si>
  <si>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</si>
  <si>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</si>
  <si>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</si>
  <si>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</si>
  <si>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</si>
  <si>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</si>
  <si>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</si>
  <si>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</si>
  <si>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</si>
  <si>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</si>
  <si>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</si>
  <si>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</si>
  <si>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</si>
  <si>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</si>
  <si>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</si>
  <si>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</si>
  <si>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</si>
  <si>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</si>
  <si>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</si>
  <si>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</si>
  <si>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</si>
  <si>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</si>
  <si>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</si>
  <si>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</si>
  <si>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</si>
  <si>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</si>
  <si>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</si>
  <si>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</si>
  <si>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</si>
  <si>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</si>
  <si>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</si>
  <si>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</si>
  <si>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</si>
  <si>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</si>
  <si>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</si>
  <si>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</si>
  <si>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</si>
  <si>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</si>
  <si>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</si>
  <si>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</si>
  <si>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</si>
  <si>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</si>
  <si>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</si>
  <si>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</si>
  <si>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</si>
  <si>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</si>
  <si>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</si>
  <si>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</si>
  <si>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</si>
  <si>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</si>
  <si>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</si>
  <si>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</si>
  <si>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</si>
  <si>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</si>
  <si>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</si>
  <si>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</si>
  <si>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</si>
  <si>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</si>
  <si>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</si>
  <si>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</si>
  <si>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</si>
  <si>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</si>
  <si>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</si>
  <si>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</si>
  <si>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</si>
  <si>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</si>
  <si>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</si>
  <si>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</si>
  <si>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</si>
  <si>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</si>
  <si>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</si>
  <si>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</si>
  <si>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</si>
  <si>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</si>
  <si>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</si>
  <si>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</si>
  <si>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</si>
  <si>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</si>
  <si>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</si>
  <si>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</si>
  <si>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</si>
  <si>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</si>
  <si>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</si>
  <si>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</si>
  <si>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</si>
  <si>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</si>
  <si>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</si>
  <si>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</si>
  <si>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</si>
  <si>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</si>
  <si>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</si>
  <si>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</si>
  <si>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</si>
  <si>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</si>
  <si>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</si>
  <si>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</si>
  <si>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</si>
  <si>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</si>
  <si>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</si>
  <si>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</si>
  <si>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</si>
  <si>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</si>
  <si>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</si>
  <si>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</si>
  <si>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</si>
  <si>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</si>
  <si>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</si>
  <si>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</si>
  <si>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</si>
  <si>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</si>
  <si>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</si>
  <si>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</si>
  <si>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</si>
  <si>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</si>
  <si>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</si>
  <si>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</si>
  <si>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</si>
  <si>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</si>
  <si>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</si>
  <si>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</si>
  <si>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</si>
  <si>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</si>
  <si>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</si>
  <si>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</si>
  <si>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</si>
  <si>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</si>
  <si>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</si>
  <si>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</si>
  <si>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</si>
  <si>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</si>
  <si>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</si>
  <si>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</si>
  <si>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</si>
  <si>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</si>
  <si>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</si>
  <si>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</si>
  <si>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</si>
  <si>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</si>
  <si>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</si>
  <si>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</si>
  <si>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</si>
  <si>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</si>
  <si>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</si>
  <si>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</si>
  <si>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</si>
  <si>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</si>
  <si>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</si>
  <si>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</si>
  <si>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</si>
  <si>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</si>
  <si>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</si>
  <si>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</si>
  <si>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</si>
  <si>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</si>
  <si>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</si>
  <si>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</si>
  <si>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</si>
  <si>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</si>
  <si>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</si>
  <si>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</si>
  <si>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</si>
  <si>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</si>
  <si>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</si>
  <si>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</si>
  <si>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</si>
  <si>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</si>
  <si>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</si>
  <si>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</si>
  <si>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</si>
  <si>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</si>
  <si>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</si>
  <si>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</si>
  <si>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</si>
  <si>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</si>
  <si>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</si>
  <si>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</si>
  <si>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</si>
  <si>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</si>
  <si>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</si>
  <si>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</si>
  <si>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</si>
  <si>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</si>
  <si>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</si>
  <si>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</si>
  <si>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</si>
  <si>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</si>
  <si>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</si>
  <si>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</si>
  <si>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</si>
  <si>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</si>
  <si>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</si>
  <si>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</si>
  <si>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</si>
  <si>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</si>
  <si>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</si>
  <si>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</si>
  <si>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</si>
  <si>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</si>
  <si>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</si>
  <si>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</si>
  <si>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</si>
  <si>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</si>
  <si>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</si>
  <si>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</si>
  <si>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</si>
  <si>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</si>
  <si>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</si>
  <si>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</si>
  <si>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</si>
  <si>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</si>
  <si>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</si>
  <si>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</si>
  <si>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</si>
  <si>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</si>
  <si>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</si>
  <si>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</si>
  <si>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</si>
  <si>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</si>
  <si>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</si>
  <si>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</si>
  <si>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</si>
  <si>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</si>
  <si>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</si>
  <si>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</si>
  <si>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</si>
  <si>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</si>
  <si>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</si>
  <si>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</si>
  <si>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</si>
  <si>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</si>
  <si>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</si>
  <si>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</si>
  <si>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</si>
  <si>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</si>
  <si>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</si>
  <si>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</si>
  <si>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</si>
  <si>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</si>
  <si>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</si>
  <si>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</si>
  <si>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</si>
  <si>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</si>
  <si>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</si>
  <si>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</si>
  <si>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</si>
  <si>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</si>
  <si>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</si>
  <si>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</si>
  <si>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</si>
  <si>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</si>
  <si>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</si>
  <si>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</si>
  <si>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</si>
  <si>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</si>
  <si>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</si>
  <si>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</si>
  <si>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</si>
  <si>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</si>
  <si>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</si>
  <si>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</si>
  <si>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</si>
  <si>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</si>
  <si>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</si>
  <si>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</si>
  <si>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</si>
  <si>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</si>
  <si>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</si>
  <si>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</si>
  <si>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</si>
  <si>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</si>
  <si>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</si>
  <si>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</si>
  <si>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</si>
  <si>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</si>
  <si>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</si>
  <si>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</si>
  <si>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</si>
  <si>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</si>
  <si>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</si>
  <si>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</si>
  <si>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</si>
  <si>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</si>
  <si>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</si>
  <si>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</si>
  <si>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</si>
  <si>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</si>
  <si>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</si>
  <si>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</si>
  <si>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</si>
  <si>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</si>
  <si>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</si>
  <si>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</si>
  <si>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</si>
  <si>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</si>
  <si>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</si>
  <si>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</si>
  <si>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</si>
  <si>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</si>
  <si>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</si>
  <si>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</si>
  <si>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</si>
  <si>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</si>
  <si>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</si>
  <si>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</si>
  <si>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</si>
  <si>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</si>
  <si>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</si>
  <si>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</si>
  <si>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</si>
  <si>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</si>
  <si>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</si>
  <si>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</si>
  <si>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</si>
  <si>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</si>
  <si>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</si>
  <si>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</si>
  <si>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</si>
  <si>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</si>
  <si>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</si>
  <si>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</si>
  <si>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</si>
  <si>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</si>
  <si>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</si>
  <si>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</si>
  <si>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</si>
  <si>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</si>
  <si>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</si>
  <si>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</si>
  <si>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</si>
  <si>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</si>
  <si>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</si>
  <si>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</si>
  <si>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</si>
  <si>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</si>
  <si>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</si>
  <si>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</si>
  <si>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</si>
  <si>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</si>
  <si>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</si>
  <si>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</si>
  <si>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</si>
  <si>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</si>
  <si>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</si>
  <si>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</si>
  <si>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</si>
  <si>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</si>
  <si>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</si>
  <si>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</si>
  <si>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</si>
  <si>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</si>
  <si>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</si>
  <si>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</si>
  <si>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</si>
  <si>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</si>
  <si>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</si>
  <si>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</si>
  <si>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</si>
  <si>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</si>
  <si>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</si>
  <si>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</si>
  <si>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</si>
  <si>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</si>
  <si>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</si>
  <si>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</si>
  <si>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</si>
  <si>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</si>
  <si>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</si>
  <si>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</si>
  <si>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</si>
  <si>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</si>
  <si>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</si>
  <si>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</si>
  <si>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</si>
  <si>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</si>
  <si>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</si>
  <si>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</si>
  <si>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</si>
  <si>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</si>
  <si>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</si>
  <si>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</si>
  <si>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</si>
  <si>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</si>
  <si>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</si>
  <si>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</si>
  <si>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</si>
  <si>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</si>
  <si>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</si>
  <si>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</si>
  <si>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</si>
  <si>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</si>
  <si>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</si>
  <si>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</si>
  <si>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</si>
  <si>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</si>
  <si>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</si>
  <si>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</si>
  <si>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</si>
  <si>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</si>
  <si>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</si>
  <si>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</si>
  <si>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</si>
  <si>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</si>
  <si>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</si>
  <si>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</si>
  <si>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</si>
  <si>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</si>
  <si>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</si>
  <si>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</si>
  <si>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</si>
  <si>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</si>
  <si>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</si>
  <si>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</si>
  <si>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</si>
  <si>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</si>
  <si>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</si>
  <si>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</si>
  <si>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</si>
  <si>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</si>
  <si>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</si>
  <si>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</si>
  <si>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</si>
  <si>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</si>
  <si>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</si>
  <si>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</si>
  <si>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</si>
  <si>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</si>
  <si>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</si>
  <si>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</si>
  <si>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</si>
  <si>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</si>
  <si>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</si>
  <si>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</si>
  <si>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</si>
  <si>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</si>
  <si>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</si>
  <si>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</si>
  <si>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</si>
  <si>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</si>
  <si>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</si>
  <si>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</si>
  <si>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</si>
  <si>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</si>
  <si>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</si>
  <si>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</si>
  <si>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</si>
  <si>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</si>
  <si>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</si>
  <si>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</si>
  <si>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</si>
  <si>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</si>
  <si>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</si>
  <si>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</si>
  <si>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</si>
  <si>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</si>
  <si>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</si>
  <si>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</si>
  <si>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</si>
  <si>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</si>
  <si>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</si>
  <si>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</si>
  <si>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</si>
  <si>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</si>
  <si>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</si>
  <si>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</si>
  <si>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</si>
  <si>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</si>
  <si>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</si>
  <si>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</si>
  <si>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</si>
  <si>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</si>
  <si>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</si>
  <si>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</si>
  <si>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</si>
  <si>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</si>
  <si>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</si>
  <si>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</si>
  <si>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</si>
  <si>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</si>
  <si>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</si>
  <si>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</si>
  <si>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</si>
  <si>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</si>
  <si>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</si>
  <si>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</si>
  <si>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</si>
  <si>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</si>
  <si>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</si>
  <si>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</si>
  <si>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</si>
  <si>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</si>
  <si>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</si>
  <si>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</si>
  <si>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</si>
  <si>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</si>
  <si>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</si>
  <si>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</si>
  <si>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</si>
  <si>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</si>
  <si>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</si>
  <si>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</si>
  <si>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</si>
  <si>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</si>
  <si>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</si>
  <si>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</si>
  <si>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</si>
  <si>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</si>
  <si>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</si>
  <si>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</si>
  <si>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</si>
  <si>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</si>
  <si>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</si>
  <si>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</si>
  <si>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</si>
  <si>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</si>
  <si>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</si>
  <si>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</si>
  <si>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</si>
  <si>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</si>
  <si>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</si>
  <si>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</si>
  <si>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</si>
  <si>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</si>
  <si>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</si>
  <si>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</si>
  <si>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</si>
  <si>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</si>
  <si>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</si>
  <si>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</si>
  <si>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</si>
  <si>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</si>
  <si>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</si>
  <si>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</si>
  <si>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</si>
  <si>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</si>
  <si>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</si>
  <si>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</si>
  <si>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</si>
  <si>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</si>
  <si>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</si>
  <si>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</si>
  <si>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</si>
  <si>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</si>
  <si>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</si>
  <si>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</si>
  <si>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</si>
  <si>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</si>
  <si>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</si>
  <si>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</si>
  <si>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</si>
  <si>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</si>
  <si>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</si>
  <si>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</si>
  <si>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</si>
  <si>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</si>
  <si>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</si>
  <si>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</si>
  <si>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</si>
  <si>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</si>
  <si>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</si>
  <si>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</si>
  <si>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</si>
  <si>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</si>
  <si>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</si>
  <si>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</si>
  <si>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</si>
  <si>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</si>
  <si>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</si>
  <si>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</si>
  <si>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</si>
  <si>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</si>
  <si>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</si>
  <si>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</si>
  <si>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</si>
  <si>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</si>
  <si>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</si>
  <si>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</si>
  <si>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</si>
  <si>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</si>
  <si>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</si>
  <si>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</si>
  <si>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</si>
  <si>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</si>
  <si>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</si>
  <si>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</si>
  <si>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</si>
  <si>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</si>
  <si>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</si>
  <si>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</si>
  <si>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</si>
  <si>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</si>
  <si>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</si>
  <si>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</si>
  <si>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</si>
  <si>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</si>
  <si>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</si>
  <si>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</si>
  <si>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</si>
  <si>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</si>
  <si>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</si>
  <si>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</si>
  <si>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</si>
  <si>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</si>
  <si>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</si>
  <si>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</si>
  <si>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</si>
  <si>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</si>
  <si>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</si>
  <si>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</si>
  <si>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</si>
  <si>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</si>
  <si>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</si>
  <si>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</si>
  <si>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</si>
  <si>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</si>
  <si>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</si>
  <si>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</si>
  <si>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</si>
  <si>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</si>
  <si>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</si>
  <si>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</si>
  <si>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</si>
  <si>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</si>
  <si>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</si>
  <si>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</si>
  <si>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</si>
  <si>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</si>
  <si>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</si>
  <si>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</si>
  <si>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</si>
  <si>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</si>
  <si>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</si>
  <si>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</si>
  <si>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</si>
  <si>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</si>
  <si>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</si>
  <si>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</si>
  <si>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</si>
  <si>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</si>
  <si>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</si>
  <si>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</si>
  <si>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</si>
  <si>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</si>
  <si>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</si>
  <si>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</si>
  <si>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</si>
  <si>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</si>
  <si>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</si>
  <si>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</si>
  <si>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</si>
  <si>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</si>
  <si>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</si>
  <si>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</si>
  <si>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</si>
  <si>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</si>
  <si>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</si>
  <si>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</si>
  <si>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</si>
  <si>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</si>
  <si>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</si>
  <si>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</si>
  <si>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</si>
  <si>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</si>
  <si>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</si>
  <si>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</si>
  <si>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</si>
  <si>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</si>
  <si>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</si>
  <si>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</si>
  <si>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</si>
  <si>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</si>
  <si>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</si>
  <si>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</si>
  <si>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</si>
  <si>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</si>
  <si>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</si>
  <si>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</si>
  <si>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</si>
  <si>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</si>
  <si>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</si>
  <si>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</si>
  <si>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</si>
  <si>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</si>
  <si>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</si>
  <si>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</si>
  <si>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</si>
  <si>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</si>
  <si>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</si>
  <si>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</si>
  <si>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</si>
  <si>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</si>
  <si>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</si>
  <si>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</si>
  <si>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</si>
  <si>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</si>
  <si>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</si>
  <si>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</si>
  <si>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</si>
  <si>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</si>
  <si>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</si>
  <si>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</si>
  <si>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</si>
  <si>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</si>
  <si>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</si>
  <si>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</si>
  <si>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</si>
  <si>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</si>
  <si>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</si>
  <si>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</si>
  <si>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</si>
  <si>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</si>
  <si>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</si>
  <si>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</si>
  <si>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</si>
  <si>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</si>
  <si>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</si>
  <si>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</si>
  <si>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</si>
  <si>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</si>
  <si>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</si>
  <si>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</si>
  <si>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</si>
  <si>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</si>
  <si>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</si>
  <si>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</si>
  <si>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</si>
  <si>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</si>
  <si>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</si>
  <si>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</si>
  <si>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</si>
  <si>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</si>
  <si>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</si>
  <si>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</si>
  <si>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</si>
  <si>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</si>
  <si>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</si>
  <si>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</si>
  <si>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</si>
  <si>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</si>
  <si>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</si>
  <si>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</si>
  <si>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</si>
  <si>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</si>
  <si>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</si>
  <si>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</si>
  <si>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</si>
  <si>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</si>
  <si>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</si>
  <si>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</si>
  <si>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</si>
  <si>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</si>
  <si>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</si>
  <si>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</si>
  <si>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</si>
  <si>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</si>
  <si>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</si>
  <si>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</si>
  <si>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</si>
  <si>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</si>
  <si>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</si>
  <si>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</si>
  <si>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</si>
  <si>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</si>
  <si>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</si>
  <si>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</si>
  <si>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</si>
  <si>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</si>
  <si>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</si>
  <si>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</si>
  <si>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</si>
  <si>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</si>
  <si>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</si>
  <si>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</si>
  <si>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</si>
  <si>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</si>
  <si>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</si>
  <si>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</si>
  <si>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</si>
  <si>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</si>
  <si>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</si>
  <si>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</si>
  <si>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</si>
  <si>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</si>
  <si>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</si>
  <si>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</si>
  <si>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</si>
  <si>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</si>
  <si>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</si>
  <si>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</si>
  <si>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</si>
  <si>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</si>
  <si>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</si>
  <si>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</si>
  <si>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</si>
  <si>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</si>
  <si>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</si>
  <si>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</si>
  <si>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</si>
  <si>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</si>
  <si>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</si>
  <si>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</si>
  <si>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</si>
  <si>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</si>
  <si>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</si>
  <si>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</si>
  <si>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</si>
  <si>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</si>
  <si>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</si>
  <si>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</si>
  <si>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</si>
  <si>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</si>
  <si>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</si>
  <si>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</si>
  <si>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</si>
  <si>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</si>
  <si>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</si>
  <si>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</si>
  <si>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</si>
  <si>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</si>
  <si>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</si>
  <si>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</si>
  <si>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</si>
  <si>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</si>
  <si>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</si>
  <si>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</si>
  <si>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</si>
  <si>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</si>
  <si>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</si>
  <si>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</si>
  <si>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</si>
  <si>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</si>
  <si>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</si>
  <si>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</si>
  <si>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</si>
  <si>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</si>
  <si>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</si>
  <si>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</si>
  <si>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</si>
  <si>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</si>
  <si>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</si>
  <si>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</si>
  <si>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</si>
  <si>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</si>
  <si>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</si>
  <si>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</si>
  <si>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</si>
  <si>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</si>
  <si>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</si>
  <si>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</si>
  <si>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</si>
  <si>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</si>
  <si>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</si>
  <si>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</si>
  <si>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</si>
  <si>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</si>
  <si>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</si>
  <si>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</si>
  <si>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</si>
  <si>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</si>
  <si>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</si>
  <si>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</si>
  <si>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</si>
  <si>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</si>
  <si>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</si>
  <si>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</si>
  <si>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</si>
  <si>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</si>
  <si>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</si>
  <si>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</si>
  <si>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</si>
  <si>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</si>
  <si>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</si>
  <si>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</si>
  <si>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</si>
  <si>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</si>
  <si>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</si>
  <si>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</si>
  <si>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</si>
  <si>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</si>
  <si>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</si>
  <si>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</si>
  <si>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</si>
  <si>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</si>
  <si>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</si>
  <si>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</si>
  <si>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</si>
  <si>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</si>
  <si>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</si>
  <si>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</si>
  <si>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</si>
  <si>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</si>
  <si>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</si>
  <si>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</si>
  <si>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</si>
  <si>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</si>
  <si>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</si>
  <si>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</si>
  <si>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</si>
  <si>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</si>
  <si>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</si>
  <si>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</si>
  <si>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</si>
  <si>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</si>
  <si>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</si>
  <si>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</si>
  <si>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</si>
  <si>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</si>
  <si>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</si>
  <si>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</si>
  <si>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</si>
  <si>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</si>
  <si>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</si>
  <si>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</si>
  <si>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</si>
  <si>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</si>
  <si>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</si>
  <si>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</si>
  <si>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</si>
  <si>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</si>
  <si>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</si>
  <si>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</si>
  <si>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</si>
  <si>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</si>
  <si>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</si>
  <si>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</si>
  <si>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</si>
  <si>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</si>
  <si>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</si>
  <si>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</si>
  <si>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</si>
  <si>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</si>
  <si>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</si>
  <si>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</si>
  <si>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</si>
  <si>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</si>
  <si>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</si>
  <si>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</si>
  <si>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</si>
  <si>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</si>
  <si>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</si>
  <si>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</si>
  <si>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</si>
  <si>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</si>
  <si>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</si>
  <si>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</si>
  <si>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</si>
  <si>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</si>
  <si>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</si>
  <si>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</si>
  <si>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</si>
  <si>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</si>
  <si>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</si>
  <si>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</si>
  <si>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</si>
  <si>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</si>
  <si>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</si>
  <si>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</si>
  <si>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</si>
  <si>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</si>
  <si>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</si>
  <si>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</si>
  <si>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</si>
  <si>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</si>
  <si>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</si>
  <si>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</si>
  <si>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</si>
  <si>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</si>
  <si>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</si>
  <si>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</si>
  <si>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</si>
  <si>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</si>
  <si>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</si>
  <si>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</si>
  <si>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</si>
  <si>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</si>
  <si>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</si>
  <si>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</si>
  <si>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</si>
  <si>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</si>
  <si>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</si>
  <si>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</si>
  <si>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</si>
  <si>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</si>
  <si>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</si>
  <si>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</si>
  <si>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</si>
  <si>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</si>
  <si>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</si>
  <si>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</si>
  <si>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</si>
  <si>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</si>
  <si>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</si>
  <si>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</si>
  <si>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</si>
  <si>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</si>
  <si>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</si>
  <si>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</si>
  <si>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</si>
  <si>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</si>
  <si>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</si>
  <si>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</si>
  <si>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</si>
  <si>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</si>
  <si>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</si>
  <si>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</si>
  <si>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</si>
  <si>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</si>
  <si>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</si>
  <si>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</si>
  <si>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</si>
  <si>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</si>
  <si>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</si>
  <si>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</si>
  <si>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</si>
  <si>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</si>
  <si>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</si>
  <si>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</si>
  <si>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</si>
  <si>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</si>
  <si>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</si>
  <si>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</si>
  <si>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</si>
  <si>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</si>
  <si>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</si>
  <si>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</si>
  <si>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</si>
  <si>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</si>
  <si>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</si>
  <si>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</si>
  <si>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</si>
  <si>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</si>
  <si>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</si>
  <si>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</si>
  <si>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</si>
  <si>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</si>
  <si>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</si>
  <si>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</si>
  <si>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</si>
  <si>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</si>
  <si>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</si>
  <si>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</si>
  <si>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</si>
  <si>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</si>
  <si>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</si>
  <si>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</si>
  <si>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</si>
  <si>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</si>
  <si>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</si>
  <si>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</si>
  <si>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</si>
  <si>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</si>
  <si>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</si>
  <si>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</si>
  <si>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</si>
  <si>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</si>
  <si>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</si>
  <si>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</si>
  <si>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</si>
  <si>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</si>
  <si>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</si>
  <si>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</si>
  <si>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</si>
  <si>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</si>
  <si>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</si>
  <si>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</si>
  <si>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</si>
  <si>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</si>
  <si>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</si>
  <si>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</si>
  <si>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</si>
  <si>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</si>
  <si>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</si>
  <si>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</si>
  <si>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</si>
  <si>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</si>
  <si>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</si>
  <si>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</si>
  <si>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</si>
  <si>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</si>
  <si>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</si>
  <si>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</si>
  <si>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</si>
  <si>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</si>
  <si>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</si>
  <si>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</si>
  <si>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</si>
  <si>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</si>
  <si>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</si>
  <si>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</si>
  <si>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</si>
  <si>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</si>
  <si>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</si>
  <si>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</si>
  <si>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</si>
  <si>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</si>
  <si>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</si>
  <si>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</si>
  <si>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</si>
  <si>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</si>
  <si>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</si>
  <si>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</si>
  <si>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</si>
  <si>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</si>
  <si>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</si>
  <si>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</si>
  <si>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</si>
  <si>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</si>
  <si>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</si>
  <si>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</si>
  <si>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</si>
  <si>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</si>
  <si>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</si>
  <si>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</si>
  <si>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</si>
  <si>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</si>
  <si>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</si>
  <si>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</si>
  <si>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</si>
  <si>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</si>
  <si>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</si>
  <si>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</si>
  <si>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</si>
  <si>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</si>
  <si>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</si>
  <si>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</si>
  <si>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</si>
  <si>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</si>
  <si>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</si>
  <si>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</si>
  <si>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</si>
  <si>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</si>
  <si>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</si>
  <si>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</si>
  <si>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</si>
  <si>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</si>
  <si>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</si>
  <si>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</si>
  <si>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</si>
  <si>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</si>
  <si>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</si>
  <si>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</si>
  <si>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</si>
  <si>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</si>
  <si>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</si>
  <si>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</si>
  <si>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</si>
  <si>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</si>
  <si>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</si>
  <si>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</si>
  <si>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</si>
  <si>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</si>
  <si>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</si>
  <si>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</si>
  <si>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</si>
  <si>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</si>
  <si>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</si>
  <si>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</si>
  <si>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</si>
  <si>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</si>
  <si>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</si>
  <si>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</si>
  <si>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</si>
  <si>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</si>
  <si>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</si>
  <si>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</si>
  <si>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</si>
  <si>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</si>
  <si>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</si>
  <si>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</si>
  <si>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</si>
  <si>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</si>
  <si>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</si>
  <si>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</si>
  <si>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</si>
  <si>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</si>
  <si>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</si>
  <si>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</si>
  <si>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</si>
  <si>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</si>
  <si>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</si>
  <si>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</si>
  <si>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</si>
  <si>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</si>
  <si>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</si>
  <si>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</si>
  <si>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</si>
  <si>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</si>
  <si>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</si>
  <si>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</si>
  <si>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</si>
  <si>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</si>
  <si>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</si>
  <si>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</si>
  <si>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</si>
  <si>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</si>
  <si>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</si>
  <si>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</si>
  <si>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</si>
  <si>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</si>
  <si>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</si>
  <si>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</si>
  <si>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</si>
  <si>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</si>
  <si>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</si>
  <si>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</si>
  <si>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</si>
  <si>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</si>
  <si>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</si>
  <si>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</si>
  <si>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</si>
  <si>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</si>
  <si>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</si>
  <si>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</si>
  <si>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</si>
  <si>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</si>
  <si>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</si>
  <si>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</si>
  <si>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</si>
  <si>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</si>
  <si>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</si>
  <si>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</si>
  <si>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</si>
  <si>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</si>
  <si>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</si>
  <si>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</si>
  <si>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</si>
  <si>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</si>
  <si>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</si>
  <si>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</si>
  <si>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</si>
  <si>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</si>
  <si>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</si>
  <si>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</si>
  <si>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</si>
  <si>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</si>
  <si>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</si>
  <si>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</si>
  <si>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</si>
  <si>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</si>
  <si>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</si>
  <si>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</si>
  <si>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</si>
  <si>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</si>
  <si>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</si>
  <si>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</si>
  <si>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</si>
  <si>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</si>
  <si>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</si>
  <si>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</si>
  <si>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</si>
  <si>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</si>
  <si>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</si>
  <si>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</si>
  <si>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</si>
  <si>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</si>
  <si>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</si>
  <si>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</si>
  <si>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</si>
  <si>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</si>
  <si>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</si>
  <si>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</si>
  <si>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</si>
  <si>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</si>
  <si>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</si>
  <si>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</si>
  <si>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</si>
  <si>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</si>
  <si>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</si>
  <si>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</si>
  <si>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</si>
  <si>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</si>
  <si>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</si>
  <si>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</si>
  <si>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</si>
  <si>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</si>
  <si>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</si>
  <si>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</si>
  <si>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</si>
  <si>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</si>
  <si>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</si>
  <si>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</si>
  <si>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</si>
  <si>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</si>
  <si>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</si>
  <si>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</si>
  <si>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</si>
  <si>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</si>
  <si>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</si>
  <si>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</si>
  <si>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</si>
  <si>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</si>
  <si>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</si>
  <si>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</si>
  <si>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</si>
  <si>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</si>
  <si>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</si>
  <si>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</si>
  <si>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</si>
  <si>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</si>
  <si>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</si>
  <si>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</si>
  <si>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</si>
  <si>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</si>
  <si>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</si>
  <si>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</si>
  <si>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</si>
  <si>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</si>
  <si>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</si>
  <si>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</si>
  <si>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</si>
  <si>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</si>
  <si>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</si>
  <si>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</si>
  <si>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</si>
  <si>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</si>
  <si>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</si>
  <si>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</si>
  <si>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</si>
  <si>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</si>
  <si>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</si>
  <si>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</si>
  <si>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</si>
  <si>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</si>
  <si>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</si>
  <si>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</si>
  <si>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</si>
  <si>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</si>
  <si>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</si>
  <si>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</si>
  <si>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</si>
  <si>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</si>
  <si>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</si>
  <si>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</si>
  <si>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</si>
  <si>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</si>
  <si>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</si>
  <si>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</si>
  <si>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</si>
  <si>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</si>
  <si>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</si>
  <si>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</si>
  <si>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</si>
  <si>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</si>
  <si>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</si>
  <si>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</si>
  <si>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</si>
  <si>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</si>
  <si>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</si>
  <si>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</si>
  <si>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</si>
  <si>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</si>
  <si>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</si>
  <si>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</si>
  <si>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</si>
  <si>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</si>
  <si>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</si>
  <si>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</si>
  <si>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</si>
  <si>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</si>
  <si>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</si>
  <si>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</si>
  <si>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</si>
  <si>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</si>
  <si>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</si>
  <si>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</si>
  <si>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</si>
  <si>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</si>
  <si>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</si>
  <si>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</si>
  <si>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</si>
  <si>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</si>
  <si>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</si>
  <si>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</si>
  <si>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</si>
  <si>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</si>
  <si>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</si>
  <si>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</si>
  <si>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</si>
  <si>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</si>
  <si>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</si>
  <si>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</si>
  <si>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</si>
  <si>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</si>
  <si>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</si>
  <si>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</si>
  <si>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</si>
  <si>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</si>
  <si>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</si>
  <si>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</si>
  <si>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</si>
  <si>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</si>
  <si>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</si>
  <si>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</si>
  <si>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</si>
  <si>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</si>
  <si>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</si>
  <si>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</si>
  <si>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</si>
  <si>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</si>
  <si>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</si>
  <si>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</si>
  <si>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</si>
  <si>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</si>
  <si>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</si>
  <si>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</si>
  <si>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</si>
  <si>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</si>
  <si>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</si>
  <si>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</si>
  <si>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</si>
  <si>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</si>
  <si>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</si>
  <si>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</si>
  <si>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</si>
  <si>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</si>
  <si>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</si>
  <si>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</si>
  <si>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</si>
  <si>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</si>
  <si>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</si>
  <si>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</si>
  <si>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</si>
  <si>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</si>
  <si>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</si>
  <si>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</si>
  <si>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</si>
  <si>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</si>
  <si>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</si>
  <si>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</si>
  <si>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</si>
  <si>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</si>
  <si>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</si>
  <si>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</si>
  <si>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</si>
  <si>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</si>
  <si>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</si>
  <si>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</si>
  <si>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</si>
  <si>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</si>
  <si>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</si>
  <si>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</si>
  <si>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</si>
  <si>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</si>
  <si>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</si>
  <si>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</si>
  <si>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</si>
  <si>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</si>
  <si>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</si>
  <si>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</si>
  <si>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</si>
  <si>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</si>
  <si>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</si>
  <si>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</si>
  <si>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</si>
  <si>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</si>
  <si>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</si>
  <si>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</si>
  <si>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</si>
  <si>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</si>
  <si>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</si>
  <si>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</si>
  <si>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</si>
  <si>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</si>
  <si>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</si>
  <si>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</si>
  <si>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</si>
  <si>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</si>
  <si>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</si>
  <si>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</si>
  <si>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</si>
  <si>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</si>
  <si>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</si>
  <si>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</si>
  <si>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</si>
  <si>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</si>
  <si>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</si>
  <si>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</si>
  <si>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</si>
  <si>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</si>
  <si>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</si>
  <si>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</si>
  <si>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</si>
  <si>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</si>
  <si>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</si>
  <si>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</si>
  <si>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</si>
  <si>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</si>
  <si>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</si>
  <si>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</si>
  <si>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</si>
  <si>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</si>
  <si>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</si>
  <si>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</si>
  <si>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</si>
  <si>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</si>
  <si>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</si>
  <si>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</si>
  <si>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</si>
  <si>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</si>
  <si>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</si>
  <si>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</si>
  <si>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</si>
  <si>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</si>
  <si>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</si>
  <si>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</si>
  <si>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</si>
  <si>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</si>
  <si>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</si>
  <si>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</si>
  <si>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</si>
  <si>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</si>
  <si>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</si>
  <si>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</si>
  <si>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</si>
  <si>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</si>
  <si>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</si>
  <si>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</si>
  <si>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</si>
  <si>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</si>
  <si>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</si>
  <si>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</si>
  <si>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</si>
  <si>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</si>
  <si>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</si>
  <si>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</si>
  <si>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</si>
  <si>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</si>
  <si>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</si>
  <si>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</si>
  <si>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</si>
  <si>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</si>
  <si>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</si>
  <si>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</si>
  <si>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</si>
  <si>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</si>
  <si>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</si>
  <si>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</si>
  <si>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</si>
  <si>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</si>
  <si>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</si>
  <si>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</si>
  <si>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</si>
  <si>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</si>
  <si>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</si>
  <si>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</si>
  <si>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</si>
  <si>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</si>
  <si>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</si>
  <si>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</si>
  <si>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</si>
  <si>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</si>
  <si>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</si>
  <si>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</si>
  <si>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</si>
  <si>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</si>
  <si>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</si>
  <si>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</si>
  <si>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</si>
  <si>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</si>
  <si>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</si>
  <si>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</si>
  <si>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</si>
  <si>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</si>
  <si>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</si>
  <si>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</si>
  <si>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</si>
  <si>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</si>
  <si>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</si>
  <si>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</si>
  <si>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</si>
  <si>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</si>
  <si>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</si>
  <si>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</si>
  <si>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</si>
  <si>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</si>
  <si>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</si>
  <si>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</si>
  <si>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</si>
  <si>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</si>
  <si>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</si>
  <si>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</si>
  <si>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</si>
  <si>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</si>
  <si>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</si>
  <si>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</si>
  <si>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</si>
  <si>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</si>
  <si>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</si>
  <si>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</si>
  <si>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</si>
  <si>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</si>
  <si>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</si>
  <si>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</si>
  <si>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</si>
  <si>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</si>
  <si>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</si>
  <si>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</si>
  <si>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</si>
  <si>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</si>
  <si>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</si>
  <si>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</si>
  <si>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</si>
  <si>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</si>
  <si>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</si>
  <si>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</si>
  <si>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</si>
  <si>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</si>
  <si>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</si>
  <si>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</si>
  <si>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</si>
  <si>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</si>
  <si>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</si>
  <si>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</si>
  <si>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</si>
  <si>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</si>
  <si>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</si>
  <si>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</si>
  <si>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</si>
  <si>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</si>
  <si>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</si>
  <si>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</si>
  <si>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</si>
  <si>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</si>
  <si>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</si>
  <si>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</si>
  <si>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</si>
  <si>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</si>
  <si>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</si>
  <si>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</si>
  <si>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</si>
  <si>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</si>
  <si>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</si>
  <si>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</si>
  <si>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</si>
  <si>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</si>
  <si>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</si>
  <si>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</si>
  <si>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</si>
  <si>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</si>
  <si>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</si>
  <si>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</si>
  <si>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</si>
  <si>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</si>
  <si>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</si>
  <si>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</si>
  <si>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</si>
  <si>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</si>
  <si>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</si>
  <si>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</si>
  <si>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</si>
  <si>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</si>
  <si>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</si>
  <si>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</si>
  <si>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</si>
  <si>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</si>
  <si>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</si>
  <si>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</si>
  <si>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</si>
  <si>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</si>
  <si>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</si>
  <si>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</si>
  <si>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</si>
  <si>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</si>
  <si>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</si>
  <si>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</si>
  <si>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</si>
  <si>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</si>
  <si>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</si>
  <si>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</si>
  <si>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</si>
  <si>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</si>
  <si>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</si>
  <si>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</si>
  <si>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</si>
  <si>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</si>
  <si>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</si>
  <si>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</si>
  <si>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</si>
  <si>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</si>
  <si>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</si>
  <si>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</si>
  <si>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</si>
  <si>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</si>
  <si>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</si>
  <si>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</si>
  <si>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</si>
  <si>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</si>
  <si>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</si>
  <si>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</si>
  <si>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</si>
  <si>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</si>
  <si>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</si>
  <si>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</si>
  <si>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</si>
  <si>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</si>
  <si>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</si>
  <si>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</si>
  <si>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</si>
  <si>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</si>
  <si>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</si>
  <si>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</si>
  <si>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</si>
  <si>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</si>
  <si>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</si>
  <si>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</si>
  <si>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</si>
  <si>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</si>
  <si>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</si>
  <si>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</si>
  <si>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</si>
  <si>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</si>
  <si>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</si>
  <si>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</si>
  <si>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</si>
  <si>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</si>
  <si>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</si>
  <si>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</si>
  <si>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</si>
  <si>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</si>
  <si>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</si>
  <si>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</si>
  <si>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</si>
  <si>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</si>
  <si>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</si>
  <si>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</si>
  <si>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</si>
  <si>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</si>
  <si>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</si>
  <si>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</si>
  <si>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</si>
  <si>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</si>
  <si>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</si>
  <si>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</si>
  <si>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</si>
  <si>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</si>
  <si>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</si>
  <si>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</si>
  <si>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</si>
  <si>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</si>
  <si>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</si>
  <si>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</si>
  <si>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</si>
  <si>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</si>
  <si>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</si>
  <si>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</si>
  <si>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</si>
  <si>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</si>
  <si>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</si>
  <si>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</si>
  <si>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</si>
  <si>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</si>
  <si>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</si>
  <si>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</si>
  <si>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</si>
  <si>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</si>
  <si>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</si>
  <si>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</si>
  <si>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</si>
  <si>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</si>
  <si>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</si>
  <si>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</si>
  <si>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</si>
  <si>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</si>
  <si>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</si>
  <si>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</si>
  <si>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</si>
  <si>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</si>
  <si>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</si>
  <si>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</si>
  <si>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</si>
  <si>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</si>
  <si>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</si>
  <si>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</si>
  <si>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</si>
  <si>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</si>
  <si>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</si>
  <si>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</si>
  <si>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</si>
  <si>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</si>
  <si>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</si>
  <si>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</si>
  <si>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</si>
  <si>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</si>
  <si>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</si>
  <si>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</si>
  <si>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</si>
  <si>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</si>
  <si>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</si>
  <si>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</si>
  <si>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</si>
  <si>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</si>
  <si>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</si>
  <si>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</si>
  <si>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</si>
  <si>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</si>
  <si>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</si>
  <si>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</si>
  <si>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</si>
  <si>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</si>
  <si>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</si>
  <si>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</si>
  <si>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</si>
  <si>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</si>
  <si>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</si>
  <si>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</si>
  <si>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</si>
  <si>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</si>
  <si>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</si>
  <si>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</si>
  <si>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</si>
  <si>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</si>
  <si>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</si>
  <si>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</si>
  <si>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</si>
  <si>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</si>
  <si>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</si>
  <si>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</si>
  <si>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</si>
  <si>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</si>
  <si>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</si>
  <si>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</si>
  <si>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</si>
  <si>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</si>
  <si>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</si>
  <si>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</si>
  <si>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</si>
  <si>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</si>
  <si>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</si>
  <si>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</si>
  <si>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</si>
  <si>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</si>
  <si>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</si>
  <si>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</si>
  <si>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</si>
  <si>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</si>
  <si>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</si>
  <si>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</si>
  <si>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</si>
  <si>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</si>
  <si>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</si>
  <si>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</si>
  <si>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</si>
  <si>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</si>
  <si>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</si>
  <si>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</si>
  <si>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</si>
  <si>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</si>
  <si>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</si>
  <si>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</si>
  <si>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</si>
  <si>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</si>
  <si>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</si>
  <si>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</si>
  <si>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</si>
  <si>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</si>
  <si>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</si>
  <si>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</si>
  <si>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</si>
  <si>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</si>
  <si>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</si>
  <si>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</si>
  <si>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</si>
  <si>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</si>
  <si>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</si>
  <si>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</si>
  <si>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</si>
  <si>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</si>
  <si>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</si>
  <si>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</si>
  <si>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</si>
  <si>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</si>
  <si>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</si>
  <si>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</si>
  <si>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</si>
  <si>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</si>
  <si>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</si>
  <si>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</si>
  <si>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</si>
  <si>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</si>
  <si>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</si>
  <si>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</si>
  <si>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</si>
  <si>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</si>
  <si>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</si>
  <si>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</si>
  <si>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</si>
  <si>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</si>
  <si>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</si>
  <si>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</si>
  <si>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</si>
  <si>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</si>
  <si>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</si>
  <si>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</si>
  <si>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</si>
  <si>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</si>
  <si>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</si>
  <si>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</si>
  <si>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</si>
  <si>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</si>
  <si>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</si>
  <si>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</si>
  <si>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</si>
  <si>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</si>
  <si>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</si>
  <si>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</si>
  <si>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</si>
  <si>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</si>
  <si>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</si>
  <si>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</si>
  <si>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</si>
  <si>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</si>
  <si>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</si>
  <si>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</si>
  <si>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</si>
  <si>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</si>
  <si>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</si>
  <si>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</si>
  <si>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</si>
  <si>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</si>
  <si>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</si>
  <si>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</si>
  <si>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</si>
  <si>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</si>
  <si>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</si>
  <si>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</si>
  <si>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</si>
  <si>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</si>
  <si>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</si>
  <si>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</si>
  <si>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</si>
  <si>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</si>
  <si>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</si>
  <si>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</si>
  <si>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</si>
  <si>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</si>
  <si>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</si>
  <si>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</si>
  <si>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</si>
  <si>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</si>
  <si>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</si>
  <si>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</si>
  <si>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</si>
  <si>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</si>
  <si>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</si>
  <si>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</si>
  <si>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</si>
  <si>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</si>
  <si>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</si>
  <si>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</si>
  <si>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</si>
  <si>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</si>
  <si>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</si>
  <si>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</si>
  <si>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</si>
  <si>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</si>
  <si>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</si>
  <si>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</si>
  <si>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</si>
  <si>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</si>
  <si>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</si>
  <si>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</si>
  <si>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</si>
  <si>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</si>
  <si>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</si>
  <si>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</si>
  <si>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</si>
  <si>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</si>
  <si>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</si>
  <si>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</si>
  <si>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</si>
  <si>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</si>
  <si>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</si>
  <si>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</si>
  <si>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</si>
  <si>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</si>
  <si>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</si>
  <si>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</si>
  <si>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</si>
  <si>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</si>
  <si>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</si>
  <si>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</si>
  <si>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</si>
  <si>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</si>
  <si>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</si>
  <si>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</si>
  <si>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</si>
  <si>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</si>
  <si>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</si>
  <si>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</si>
  <si>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</si>
  <si>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</si>
  <si>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</si>
  <si>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</si>
  <si>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</si>
  <si>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</si>
  <si>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</si>
  <si>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</si>
  <si>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</si>
  <si>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</si>
  <si>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</si>
  <si>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</si>
  <si>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</si>
  <si>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</si>
  <si>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</si>
  <si>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</si>
  <si>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</si>
  <si>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</si>
  <si>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</si>
  <si>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</si>
  <si>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</si>
  <si>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</si>
  <si>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</si>
  <si>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</si>
  <si>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</si>
  <si>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</si>
  <si>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</si>
  <si>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</si>
  <si>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</si>
  <si>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</si>
  <si>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</si>
  <si>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</si>
  <si>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</si>
  <si>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</si>
  <si>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</si>
  <si>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</si>
  <si>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</si>
  <si>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</si>
  <si>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</si>
  <si>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</si>
  <si>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</si>
  <si>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</si>
  <si>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</si>
  <si>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</si>
  <si>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</si>
  <si>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</si>
  <si>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</si>
  <si>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</si>
  <si>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</si>
  <si>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</si>
  <si>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</si>
  <si>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</si>
  <si>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</si>
  <si>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</si>
  <si>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</si>
  <si>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</si>
  <si>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</si>
  <si>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</si>
  <si>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</si>
  <si>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</si>
  <si>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</si>
  <si>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</si>
  <si>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</si>
  <si>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</si>
  <si>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</si>
  <si>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</si>
  <si>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</si>
  <si>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</si>
  <si>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</si>
  <si>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</si>
  <si>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</si>
  <si>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</si>
  <si>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</si>
  <si>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</si>
  <si>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</si>
  <si>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</si>
  <si>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</si>
  <si>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</si>
  <si>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</si>
  <si>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</si>
  <si>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</si>
  <si>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</si>
  <si>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</si>
  <si>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</si>
  <si>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</si>
  <si>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</si>
  <si>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</si>
  <si>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</si>
  <si>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</si>
  <si>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</si>
  <si>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</si>
  <si>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</si>
  <si>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</si>
  <si>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</si>
  <si>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</si>
  <si>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</si>
  <si>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</si>
  <si>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</si>
  <si>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</si>
  <si>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</si>
  <si>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</si>
  <si>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</si>
  <si>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</si>
  <si>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</si>
  <si>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</si>
  <si>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</si>
  <si>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</si>
  <si>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</si>
  <si>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</si>
  <si>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</si>
  <si>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</si>
  <si>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</si>
  <si>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</si>
  <si>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</si>
  <si>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</si>
  <si>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</si>
  <si>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</si>
  <si>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</si>
  <si>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</si>
  <si>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</si>
  <si>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</si>
  <si>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</si>
  <si>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</si>
  <si>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</si>
  <si>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</si>
  <si>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</si>
  <si>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</si>
  <si>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</si>
  <si>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</si>
  <si>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</si>
  <si>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</si>
  <si>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</si>
  <si>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</si>
  <si>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</si>
  <si>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</si>
  <si>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</si>
  <si>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</si>
  <si>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</si>
  <si>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</si>
  <si>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</si>
  <si>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</si>
  <si>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</si>
  <si>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</si>
  <si>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</si>
  <si>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</si>
  <si>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</si>
  <si>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</si>
  <si>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</si>
  <si>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</si>
  <si>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</si>
  <si>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</si>
  <si>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</si>
  <si>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</si>
  <si>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</si>
  <si>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</si>
  <si>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</si>
  <si>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</si>
  <si>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</si>
  <si>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</si>
  <si>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</si>
  <si>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</si>
  <si>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</si>
  <si>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</si>
  <si>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</si>
  <si>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</si>
  <si>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</si>
  <si>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</si>
  <si>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</si>
  <si>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</si>
  <si>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</si>
  <si>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</si>
  <si>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</si>
  <si>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</si>
  <si>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</si>
  <si>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</si>
  <si>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</si>
  <si>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</si>
  <si>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</si>
  <si>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</si>
  <si>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</si>
  <si>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</si>
  <si>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</si>
  <si>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</si>
  <si>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</si>
  <si>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</si>
  <si>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</si>
  <si>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</si>
  <si>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</si>
  <si>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</si>
  <si>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</si>
  <si>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</si>
  <si>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</si>
  <si>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</si>
  <si>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</si>
  <si>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</si>
  <si>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</si>
  <si>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</si>
  <si>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</si>
  <si>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</si>
  <si>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</si>
  <si>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</si>
  <si>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</si>
  <si>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</si>
  <si>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</si>
  <si>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</si>
  <si>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</si>
  <si>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</si>
  <si>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</si>
  <si>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</si>
  <si>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</si>
  <si>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</si>
  <si>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</si>
  <si>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</si>
  <si>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</si>
  <si>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</si>
  <si>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</si>
  <si>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</si>
  <si>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</si>
  <si>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</si>
  <si>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</si>
  <si>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</si>
  <si>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</si>
  <si>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</si>
  <si>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</si>
  <si>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</si>
  <si>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</si>
  <si>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</si>
  <si>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</si>
  <si>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</si>
  <si>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</si>
  <si>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</si>
  <si>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</si>
  <si>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</si>
  <si>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</si>
  <si>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</si>
  <si>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</si>
  <si>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</si>
  <si>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</si>
  <si>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</si>
  <si>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</si>
  <si>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</si>
  <si>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</si>
  <si>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</si>
  <si>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</si>
  <si>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</si>
  <si>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</si>
  <si>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</si>
  <si>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</si>
  <si>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</si>
  <si>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</si>
  <si>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</si>
  <si>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</si>
  <si>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</si>
  <si>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</si>
  <si>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</si>
  <si>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</si>
  <si>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</si>
  <si>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</si>
  <si>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</si>
  <si>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</si>
  <si>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</si>
  <si>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</si>
  <si>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</si>
  <si>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</si>
  <si>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</si>
  <si>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</si>
  <si>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</si>
  <si>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</si>
  <si>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</si>
  <si>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</si>
  <si>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</si>
  <si>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</si>
  <si>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</si>
  <si>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</si>
  <si>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</si>
  <si>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</si>
  <si>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</si>
  <si>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</si>
  <si>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</si>
  <si>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</si>
  <si>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</si>
  <si>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</si>
  <si>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</si>
  <si>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</si>
  <si>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</si>
  <si>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</si>
  <si>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</si>
  <si>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</si>
  <si>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</si>
  <si>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</si>
  <si>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</si>
  <si>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</si>
  <si>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</si>
  <si>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</si>
  <si>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</si>
  <si>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</si>
  <si>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</si>
  <si>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</si>
  <si>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</si>
  <si>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</si>
  <si>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</si>
  <si>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</si>
  <si>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</si>
  <si>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</si>
  <si>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</si>
  <si>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</si>
  <si>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</si>
  <si>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</si>
  <si>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</si>
  <si>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</si>
  <si>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</si>
  <si>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</si>
  <si>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</si>
  <si>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</si>
  <si>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</si>
  <si>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</si>
  <si>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</si>
  <si>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</si>
  <si>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</si>
  <si>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</si>
  <si>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</si>
  <si>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</si>
  <si>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</si>
  <si>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</si>
  <si>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</si>
  <si>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</si>
  <si>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</si>
  <si>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</si>
  <si>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</si>
  <si>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</si>
  <si>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</si>
  <si>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</si>
  <si>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</si>
  <si>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</si>
  <si>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</si>
  <si>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</si>
  <si>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</si>
  <si>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</si>
  <si>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</si>
  <si>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</si>
  <si>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</si>
  <si>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</si>
  <si>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</si>
  <si>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</si>
  <si>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</si>
  <si>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</si>
  <si>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</si>
  <si>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</si>
  <si>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</si>
  <si>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</si>
  <si>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</si>
  <si>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</si>
  <si>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</si>
  <si>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</si>
  <si>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</si>
  <si>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</si>
  <si>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</si>
  <si>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</si>
  <si>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</si>
  <si>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</si>
  <si>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</si>
  <si>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</si>
  <si>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</si>
  <si>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</si>
  <si>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</si>
  <si>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</si>
  <si>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</si>
  <si>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</si>
  <si>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</si>
  <si>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</si>
  <si>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</si>
  <si>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</si>
  <si>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</si>
  <si>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</si>
  <si>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</si>
  <si>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</si>
  <si>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</si>
  <si>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</si>
  <si>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</si>
  <si>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</si>
  <si>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</si>
  <si>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</si>
  <si>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</si>
  <si>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</si>
  <si>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</si>
  <si>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</si>
  <si>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</si>
  <si>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</si>
  <si>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</si>
  <si>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</si>
  <si>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</si>
  <si>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</si>
  <si>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</si>
  <si>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</si>
  <si>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</si>
  <si>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</si>
  <si>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</si>
  <si>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</si>
  <si>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</si>
  <si>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</si>
  <si>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</si>
  <si>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</si>
  <si>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</si>
  <si>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</si>
  <si>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</si>
  <si>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</si>
  <si>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</si>
  <si>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</si>
  <si>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</si>
  <si>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</si>
  <si>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</si>
  <si>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</si>
  <si>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</si>
  <si>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</si>
  <si>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</si>
  <si>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</si>
  <si>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</si>
  <si>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</si>
  <si>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</si>
  <si>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</si>
  <si>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</si>
  <si>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</si>
  <si>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</si>
  <si>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</si>
  <si>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</si>
  <si>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</si>
  <si>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</si>
  <si>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</si>
  <si>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</si>
  <si>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</si>
  <si>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</si>
  <si>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</si>
  <si>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</si>
  <si>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</si>
  <si>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</si>
  <si>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</si>
  <si>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</si>
  <si>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</si>
  <si>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</si>
  <si>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</si>
  <si>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</si>
  <si>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</si>
  <si>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</si>
  <si>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</si>
  <si>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</si>
  <si>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</si>
  <si>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</si>
  <si>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</si>
  <si>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</si>
  <si>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</si>
  <si>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</si>
  <si>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PCM-20251122-00000395</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</si>
  <si>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</si>
  <si>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</si>
  <si>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</si>
  <si>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</si>
  <si>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</si>
  <si>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</si>
  <si>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</si>
  <si>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</si>
  <si>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</si>
  <si>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</si>
  <si>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</si>
  <si>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</si>
  <si>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</si>
  <si>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</si>
  <si>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</si>
  <si>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</si>
  <si>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</si>
  <si>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</si>
  <si>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</si>
  <si>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</si>
  <si>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</si>
  <si>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moved ETA: 35 min</t>
  </si>
  <si>
    <t>PCM-20251122-00000300</t>
  </si>
  <si>
    <t xml:space="preserve">ETA 20 MIN </t>
  </si>
  <si>
    <t>PCM-20251122-00000365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</si>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</sst>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320.38890706018719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45983.337332986113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45983.337332986113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45983.337332986113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45983.337332986113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45983.337332986113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45983.337332986113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45983.337332986113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45983.337332986113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45983.337332986113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45983.337332986113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45983.337332986113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45983.337332986113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45983.337332986113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45983.337332986113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45983.337332986113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45983.337332986113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45983.337332986113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45983.337332986113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45983.337332986113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45983.337332986113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45983.337332986113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45983.337332986113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45983.337332986113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45983.337332986113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45983.337332986113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45983.337332986113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45983.337332986113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45983.337332986113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45983.337332986113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45983.337332986113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45983.337332986113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45983.337332986113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45983.337332986113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45983.337332986113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45983.337332986113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45983.337332986113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45983.337332986113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45983.337332986113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45983.337332986113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45983.337332986113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45983.337332986113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45983.337332986113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45983.337332986113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45983.337332986113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45983.337332986113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158.33749513889052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4.3351504631573334E-2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2</v>
      </c>
      <c r="D5" s="18" t="s">
        <v>25338</v>
      </c>
      <c r="E5" s="84" t="s">
        <v>39021</v>
      </c>
      <c r="F5" s="103">
        <v>45983.332766203705</v>
      </c>
      <c r="G5" s="104">
        <f ca="1">IFERROR(NOW()-F5,"-")</f>
        <v>4.5667824088013731E-3</v>
      </c>
      <c r="H5" s="103">
        <v>45983.323738425926</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45983.337332986113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45983.337332986113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45983.337332986113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45983.337332986113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45983.337332986113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45983.337332986113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45983.337332986113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45983.337332986113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45983.337332986113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45983.337332986113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45983.337332986113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45983.337332986113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45983.337332986113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45983.337332986113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45983.337332986113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45983.337332986113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45983.337332986113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45983.337332986113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45983.337332986113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45983.337332986113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45983.337332986113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45983.337332986113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45983.337332986113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45983.337332986113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45983.337332986113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45983.337332986113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45983.337332986113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45983.337332986113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45983.337332986113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45983.337332986113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45983.337332986113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45983.337332986113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45983.337332986113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45983.337332986113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45983.337332986113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45983.337332986113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45983.337332986113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45983.337332986113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45983.337332986113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45983.337332986113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45983.337332986113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45983.337332986113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45983.337332986113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45983.337332986113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45983.337332986113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45983.337332986113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45983.337332986113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45983.337332986113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45983.337332986113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45983.337332986113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45983.337332986113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45983.337332986113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45983.337332986113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45983.337332986113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45983.337332986113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45983.337332986113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45983.337332986113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45983.337332986113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45983.337332986113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45983.337332986113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45983.337332986113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45983.337332986113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45983.337332986113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45983.337332986113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45983.337332986113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45983.337332986113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45983.337332986113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45983.337332986113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45983.337332986113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45983.337332986113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45983.337332986113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45983.337332986113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45983.337332986113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45983.337332986113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45983.337332986113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45983.337332986113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45983.337332986113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45983.337332986113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45983.337332986113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45983.337332986113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45983.337332986113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45983.337332986113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45983.337332986113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45983.337332986113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45983.337332986113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45983.337332986113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45983.337332986113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45983.337332986113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45983.337332986113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45983.337332986113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45983.337332986113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45983.337332986113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45983.337332986113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45983.337332986113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45983.337332986113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45983.337332986113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45983.337332986113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45983.337332986113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45983.337332986113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45983.337332986113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45983.337332986113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45983.337332986113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45983.337332986113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45983.337332986113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45983.337332986113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45983.337332986113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45983.337332986113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45983.337332986113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45983.337332986113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45983.337332986113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45983.337332986113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45983.337332986113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45983.337332986113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45983.337332986113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45983.337332986113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45983.337332986113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45983.337332986113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45983.337332986113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45983.337332986113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45983.337332986113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45983.337332986113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45983.337332986113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45983.337332986113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45983.337332986113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45983.337332986113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45983.337332986113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45983.337332986113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45983.337332986113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45983.337332986113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45983.337332986113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45983.337332986113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45983.337332986113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45983.337332986113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45983.337332986113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45983.337332986113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45983.337332986113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45983.337332986113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45983.337332986113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45983.337332986113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45983.337332986113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45983.337332986113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45983.337332986113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45983.337332986113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45983.337332986113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45983.337332986113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45983.337332986113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45983.337332986113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45983.337332986113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45983.337332986113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45983.337332986113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45983.337332986113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45983.337332986113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45983.337332986113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45983.337332986113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45983.337332986113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45983.337332986113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45983.337333101852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45983.337333101852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45983.337333101852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45983.337333101852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45983.337333101852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45983.337333101852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45983.337333101852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45983.337333101852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45983.337333101852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45983.337333101852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45983.337333101852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45983.337333101852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45983.337333101852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45983.337333101852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45983.337333101852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45983.337333101852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45983.337333101852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45983.337333101852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45983.337333101852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45983.337333101852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45983.337333101852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45983.337333101852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45983.337333101852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45983.337333101852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45983.337333101852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45983.337333101852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45983.337333101852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45983.337333101852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45983.337333101852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45983.337333101852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45983.337333101852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45983.337333101852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45983.337333101852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45983.337333101852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45983.337333101852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45983.337333101852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45983.337333101852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45983.337333101852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45983.337333101852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45983.337333101852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45983.337333101852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45983.337333101852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45983.337333101852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45983.337333101852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45983.337333101852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45983.337333101852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45983.337333101852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45983.337333101852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45983.337333101852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45983.337333101852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45983.337333101852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45983.337333101852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45983.337333101852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45983.337333101852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45983.337333101852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45983.337333101852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45983.337333101852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45983.337333101852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45983.337333101852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45983.337333101852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45983.337333101852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45983.337333101852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45983.337333101852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45983.337333101852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45983.337333101852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45983.337333101852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45983.337333101852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45983.337333101852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45983.337333101852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45983.337333101852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45983.337333101852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45983.337333101852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45983.337333101852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45983.337333101852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45983.337333101852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45983.337333101852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45983.337333101852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45983.337333101852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45983.337333101852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45983.337333101852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45983.337333101852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45983.337333101852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45983.337333101852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45983.337333101852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45983.337333101852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45983.337333101852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45983.337333101852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45983.337333101852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45983.337333101852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45983.337333101852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45983.337333101852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45983.337333101852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45983.337333101852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45983.337333101852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45983.337333101852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45983.337333101852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45983.337333101852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45983.337333101852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45983.337333101852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45983.337333101852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45983.337333101852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45983.337333101852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45983.337333101852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45983.337333101852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45983.337333101852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45983.337333101852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45983.337333101852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45983.337333101852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45983.337333101852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45983.337333101852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45983.337333101852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45983.337333101852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45983.337333101852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45983.337333101852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45983.337333101852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45983.337333101852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45983.337333101852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45983.337333101852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45983.337333101852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45983.337333101852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45983.337333101852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45983.337333101852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45983.337333101852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45983.337333101852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45983.337333101852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45983.337333101852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45983.337333101852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45983.337333101852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45983.337333101852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45983.337333101852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45983.337333101852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45983.337333101852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45983.337333101852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45983.337333101852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45983.337333101852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45983.337333101852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45983.337333101852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45983.337333101852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45983.337333101852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45983.337333101852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45983.337333101852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45983.337333101852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45983.337333101852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45983.337333101852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45983.337333101852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45983.337333101852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45983.337333101852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45983.337333101852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45983.337333101852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45983.337333101852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45983.337333101852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45983.337333101852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45983.337333101852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45983.337333101852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45983.337333101852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45983.337333101852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45983.337333101852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45983.337333101852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45983.337333101852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45983.337333101852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45983.337333101852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45983.337333101852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45983.337333101852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45983.337333101852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45983.337333101852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45983.337333101852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45983.337333101852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45983.337333101852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45983.337333101852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45983.337333101852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45983.337333101852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45983.337333101852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45983.337333101852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45983.337333101852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45983.337333101852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45983.337333101852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45983.337333101852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45983.337333101852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45983.337333101852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45983.337333101852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45983.337333101852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45983.337333101852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45983.337333101852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45983.337333101852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45983.337333101852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45983.337333101852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45983.337333101852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45983.337333101852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45983.337333101852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45983.337333101852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45983.337333101852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45983.337333101852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45983.337333101852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45983.337333101852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45983.337333101852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45983.337333101852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45983.337333101852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45983.337333101852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45983.337333101852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45983.337333101852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45983.337333101852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45983.337333101852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45983.337333101852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45983.337333101852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45983.337333101852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45983.337333101852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45983.337333101852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45983.337333101852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45983.337333101852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45983.337333101852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45983.337333101852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45983.337333101852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45983.337333101852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45983.337333101852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45983.337333101852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45983.337333101852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45983.337333101852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45983.337333101852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45983.337333101852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45983.337333101852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45983.337333101852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45983.337333101852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45983.337333101852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45983.337333101852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45983.337333101852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45983.337333101852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45983.337333101852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45983.337333101852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45983.337333101852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45983.337333101852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45983.337333101852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45983.337333101852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45983.337333101852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45983.337333101852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45983.337333101852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45983.337333101852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45983.337333101852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45983.337333101852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45983.337333101852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45983.337333101852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45983.337333101852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45983.337333101852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45983.337333101852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45983.337333101852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45983.337333101852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45983.337333101852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45983.337333101852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45983.337333101852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45983.337333101852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45983.337333101852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45983.337333101852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45983.337333101852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45983.337333101852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45983.337333101852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45983.337333101852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45983.337333101852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45983.337333101852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45983.337333101852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45983.337333101852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45983.337333101852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45983.337333101852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45983.337333101852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45983.337333101852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45983.337333101852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45983.337333101852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45983.337333101852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45983.337333101852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45983.337333101852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45983.337333101852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45983.337333101852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45983.337333101852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45983.337333101852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45983.337333101852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45983.337333101852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45983.337333101852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45983.337333101852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45983.337333101852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45983.337333101852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45983.337333101852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45983.337333101852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45983.337333101852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45983.337333101852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45983.337333101852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45983.337333101852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45983.337333101852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45983.337333101852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45983.337333101852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45983.337333101852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45983.337333101852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45983.337333101852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45983.337333101852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45983.337333101852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45983.337333101852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45983.337333101852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45983.337333101852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45983.337333101852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45983.337333101852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45983.337333101852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45983.337333101852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45983.337333101852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45983.337333101852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45983.337333101852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45983.337333101852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45983.337333101852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45983.337333101852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45983.337333101852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45983.337333101852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45983.337333101852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45983.337333101852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45983.337333101852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45983.337333101852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45983.337333101852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45983.337333101852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45983.337333101852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45983.337333101852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45983.337333101852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45983.337333101852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45983.337333101852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45983.337333101852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45983.337333101852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45983.337333101852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45983.337333101852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45983.337333101852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45983.337333101852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45983.337333101852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45983.337333101852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45983.337333101852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45983.337333101852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45983.337333101852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45983.337333101852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45983.337333101852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45983.337333101852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45983.337333101852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45983.337333101852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45983.337333101852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45983.337333101852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45983.337333101852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45983.337333101852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45983.337333101852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45983.337333101852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45983.337333101852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45983.337333101852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45983.337333101852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45983.337333101852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45983.337333101852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45983.337333101852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45983.337333101852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45983.337333101852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45983.337333101852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45983.337333101852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45983.337333101852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45983.337333101852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45983.337333101852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45983.337333101852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45983.337333101852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45983.337333101852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45983.337333101852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45983.337333101852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45983.337333101852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45983.337333101852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45983.337333101852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45983.337333101852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45983.337333101852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45983.337333101852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45983.337333101852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45983.337333101852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45983.337333101852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45983.337333101852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45983.337333101852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45983.337333101852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45983.337333101852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45983.337333101852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45983.337333101852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45983.337333101852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45983.337333101852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45983.337333101852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45983.337333101852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45983.337333101852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45983.337333101852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45983.337333101852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45983.337333101852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45983.337333101852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45983.337333101852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45983.337333101852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45983.337333101852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45983.337333101852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45983.337333101852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45983.337333101852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45983.337333101852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45983.337333101852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45983.337333101852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45983.337333101852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45983.337333101852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45983.337333101852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45983.337333101852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45983.337333101852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45983.337333101852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45983.337333101852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45983.337333101852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45983.337333101852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45983.337333101852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45983.337333101852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45983.337333101852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45983.337333101852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45983.337333101852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45983.337333101852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45983.337333101852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45983.337333101852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45983.337333101852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45983.337333101852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45983.337333101852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45983.337333101852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45983.337333101852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45983.337333101852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45983.337333101852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45983.337333101852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45983.337333101852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45983.337333101852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45983.337333101852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45983.337333101852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45983.337333101852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45983.337333101852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45983.337333101852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45983.337333101852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45983.337333101852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45983.337333101852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45983.337333101852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45983.337333101852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45983.337333101852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45983.337333101852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45983.337333101852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45983.337333101852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45983.337333101852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45983.337333101852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45983.337333101852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45983.337333101852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45983.337333101852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45983.337333101852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45983.337333101852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45983.337333101852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45983.337333101852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45983.337333101852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45983.337333101852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45983.337333101852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45983.337333101852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45983.337333101852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45983.337333101852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45983.337333101852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45983.337333101852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45983.337333101852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45983.337333101852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45983.337333101852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45983.337333101852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45983.337333101852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45983.337333101852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45983.337333101852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45983.337333101852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45983.337333101852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45983.337333101852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45983.337333101852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45983.337333101852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45983.337333101852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45983.337333101852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45983.337333101852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45983.337333101852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45983.337333101852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45983.337333101852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45983.337333101852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45983.337333101852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45983.337333101852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45983.337333101852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45983.337333101852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45983.337333101852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45983.337333101852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45983.337333101852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45983.337333101852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45983.337333101852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45983.337333101852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45983.337333101852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45983.337333101852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45983.337333101852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45983.337333101852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45983.337333101852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45983.337333101852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45983.337333101852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45983.337333101852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45983.337333101852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45983.337333101852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45983.337333101852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45983.337333101852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45983.337333101852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45983.337333101852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45983.337333101852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45983.337333101852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45983.337333101852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45983.337333101852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45983.337333101852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45983.337333101852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45983.337333101852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45983.337333101852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45983.337333101852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45983.337333101852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45983.337333101852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45983.337333101852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45983.337333101852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45983.337333101852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45983.337333101852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45983.337333101852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45983.337333101852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45983.337333101852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45983.337333101852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45983.337333101852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45983.337333101852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45983.337333101852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45983.337333101852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45983.337333101852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45983.337333101852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45983.337333101852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45983.337333101852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45983.337333101852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45983.337333101852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45983.337333101852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45983.337333101852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45983.337333101852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45983.337333101852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45983.337333101852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45983.337333101852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45983.337333101852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45983.337333101852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45983.337333101852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45983.337333101852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45983.337333101852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45983.337333101852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45983.337333101852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45983.337333101852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45983.337333101852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45983.337333101852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45983.337333101852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45983.337333101852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45983.337333101852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45983.337333101852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45983.337333101852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45983.337333101852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45983.337333101852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45983.337333101852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45983.337333101852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45983.337333101852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45983.337333101852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45983.337333101852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45983.337333101852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45983.337333101852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45983.337333101852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45983.337333101852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45983.337333101852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45983.337333101852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45983.337333101852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45983.337333101852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45983.337333101852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45983.337333101852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45983.337333101852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45983.337333101852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45983.337333101852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45983.337333101852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45983.337333101852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45983.337333101852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45983.337333101852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45983.337333101852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45983.337333101852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45983.337333101852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45983.337333101852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45983.337333101852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45983.337333101852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45983.337333101852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45983.337333101852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45983.337333101852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45983.337333101852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45983.337333101852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45983.337333101852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45983.337333101852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45983.337333101852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45983.337333101852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45983.337333101852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45983.337333101852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45983.337333101852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45983.337333101852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45983.337333101852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45983.337333101852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45983.337333101852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45983.337333101852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45983.337333101852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45983.337333101852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45983.337333101852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45983.337333101852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45983.337333101852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45983.337333101852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45983.337333101852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45983.337333101852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45983.337333101852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45983.337333101852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45983.337333101852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45983.337333101852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45983.337333101852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45983.337333101852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45983.337333101852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45983.337333101852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45983.337333101852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45983.337333101852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45983.337333101852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45983.337333101852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45983.337333101852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45983.337333101852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45983.337333101852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45983.337333101852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45983.337333101852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45983.337333101852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45983.337333101852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45983.337333101852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45983.337333101852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45983.337333101852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45983.337333101852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45983.337333101852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45983.337333101852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45983.337333101852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45983.337333101852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45983.337333101852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45983.337333101852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45983.337333101852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45983.337333101852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45983.337333101852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45983.337333101852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45983.337333101852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45983.337333101852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45983.337333101852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45983.337333101852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45983.337333101852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45983.337333101852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45983.337333101852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45983.337333101852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45983.337333101852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45983.337333101852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45983.337333101852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45983.337333101852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45983.337333101852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45983.337333101852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45983.337333101852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45983.337333101852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45983.337333101852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45983.337333101852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45983.337333101852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45983.337333101852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45983.337333101852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45983.337333101852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45983.337333101852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45983.337333101852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45983.337333101852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45983.337333101852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45983.337333101852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45983.337333101852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45983.337333101852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45983.337333101852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45983.337333101852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45983.337333101852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45983.337333101852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45983.337333101852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45983.337333101852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45983.337333101852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45983.337333101852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45983.337333101852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45983.337333101852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45983.337333101852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45983.337333101852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45983.337333101852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45983.337333101852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45983.337333101852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45983.337333101852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45983.337333101852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45983.337333101852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45983.337333101852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45983.337333101852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45983.337333101852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45983.337333101852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45983.337333101852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45983.337333101852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45983.337333101852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45983.337333101852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45983.337333101852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45983.337333101852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45983.337333101852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45983.337333101852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45983.337333101852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45983.337333101852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45983.337333101852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45983.337333101852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45983.337333101852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45983.337333101852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45983.337333101852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45983.337333101852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45983.337333101852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45983.337333101852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45983.337333101852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45983.337333101852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45983.337333101852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45983.337333101852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45983.337333101852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45983.337333101852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45983.337333101852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45983.337333101852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45983.337333101852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45983.337333101852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45983.337333101852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45983.337333101852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45983.337333101852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45983.337333101852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45983.337333101852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45983.337333101852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45983.337333101852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45983.337333101852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45983.337333101852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45983.337333101852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45983.337333101852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45983.337333101852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45983.337333101852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45983.337333101852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45983.337333101852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45983.337333101852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45983.337333101852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45983.337333101852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45983.337333101852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45983.337333101852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45983.337333101852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45983.337333101852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45983.337333101852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45983.337333101852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45983.337333101852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45983.337333101852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45983.337333101852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45983.337333101852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45983.337333101852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45983.337333101852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45983.337333101852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45983.337333101852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45983.337333101852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45983.337333101852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45983.337333101852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45983.337333101852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45983.337333101852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45983.337333101852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45983.337333101852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45983.337333101852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45983.337333101852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45983.337333101852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45983.337333101852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45983.337333101852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45983.337333101852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45983.337333101852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45983.337333101852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45983.337333101852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45983.337333101852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45983.337333101852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45983.337333101852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45983.337333101852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45983.337333101852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45983.337333101852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45983.337333101852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45983.337333101852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45983.337333101852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45983.337333101852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45983.337333101852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45983.337333101852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45983.337333101852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45983.337333101852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45983.337333101852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45983.337333101852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45983.337333101852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45983.337333101852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45983.337333101852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45983.337333101852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45983.337333101852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45983.337333101852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45983.337333101852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45983.337333101852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45983.337333101852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45983.337333101852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45983.337333101852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45983.337333101852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45983.337333101852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45983.337333101852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45983.337333101852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45983.337333101852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45983.337333101852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45983.337333101852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45983.337333101852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45983.337333101852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45983.337333101852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45983.337333101852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45983.337333101852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45983.337333101852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45983.337333101852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45983.337333101852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45983.337333101852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45983.337333101852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45983.337333101852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45983.337333101852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45983.337333101852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45983.337333101852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45983.337333101852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45983.337333101852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45983.337333101852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45983.337333101852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45983.337333101852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45983.337333101852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45983.337333101852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45983.337333101852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45983.337333101852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45983.337333101852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45983.337333101852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45983.337333101852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45983.337333101852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45983.337333101852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45983.337333101852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45983.337333101852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45983.337333101852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45983.337333101852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45983.337333101852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45983.337333101852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45983.337333101852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45983.337333101852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45983.337333101852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45983.337333101852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45983.337333101852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45983.337333101852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45983.337333101852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45983.337333101852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45983.337333101852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45983.337333101852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45983.337333101852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45983.337333101852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45983.337333101852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45983.337333101852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45983.337333101852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45983.337333101852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45983.337333101852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45983.337333101852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45983.337333101852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45983.337333101852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45983.337333101852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45983.337333101852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45983.337333101852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45983.337333101852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45983.337333101852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45983.337333101852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45983.337333101852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45983.337333101852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45983.337333101852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45983.337333101852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45983.337333101852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45983.337333101852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45983.337333101852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45983.337333101852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45983.337333101852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45983.337333101852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45983.337333101852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45983.337333101852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45983.337333101852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45983.337333101852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45983.337333101852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45983.337333101852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45983.337333101852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45983.337333101852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45983.337333101852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45983.337333101852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45983.337333101852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45983.337333101852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45983.337333101852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45983.337333101852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45983.337333101852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45983.337333101852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45983.337333101852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45983.337333101852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45983.337333101852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45983.337333101852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45983.337333101852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45983.337333101852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45983.337333101852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45983.337333101852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45983.337333101852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45983.337333101852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45983.337333101852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45983.337333101852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45983.337333101852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45983.337333101852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45983.337333101852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45983.337333101852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45983.337333101852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45983.337333101852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45983.337333101852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45983.337333101852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45983.337333101852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45983.337333101852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45983.337333101852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45983.337333101852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45983.337333101852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45983.337333101852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45983.337333101852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45983.337333101852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45983.337333101852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45983.337333101852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45983.337333101852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45983.337333101852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45983.337333101852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45983.337333101852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45983.337333101852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45983.337333101852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45983.337333101852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45983.337333101852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45983.337333101852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45983.337333101852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45983.337333101852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45983.337333101852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45983.337333101852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45983.337333101852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45983.337333101852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45983.337333101852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45983.337333101852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45983.337333101852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45983.337333101852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45983.337333101852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45983.337333101852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45983.337333101852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45983.337333101852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45983.337333101852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45983.337333101852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45983.337333101852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45983.337333101852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45983.337333101852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45983.337333101852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45983.337333101852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45983.337333101852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45983.337333101852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45983.337333101852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45983.337333101852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45983.337333101852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45983.337333101852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45983.337333101852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45983.337333101852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45983.337333101852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45983.337333101852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45983.337333101852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45983.337333101852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45983.337333101852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45983.337333101852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45983.337333101852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45983.337333101852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45983.337333101852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45983.337333101852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45983.337333101852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45983.337333101852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45983.337333101852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45983.337333101852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45983.337333101852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45983.337333101852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45983.337333101852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45983.337333101852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45983.337333101852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45983.337333101852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45983.337333101852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45983.337333101852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45983.337333101852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279.85661539351713</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2</v>
      </c>
      <c r="D3" s="91" t="s">
        <v>38898</v>
      </c>
      <c r="E3" s="94" t="s">
        <v>39021</v>
      </c>
      <c r="F3" s="95">
        <v>45983.120532407411</v>
      </c>
      <c r="G3" s="96">
        <f t="shared" ref="G3:G17" ca="1" si="0">IFERROR(NOW()-F3,"")</f>
        <v>0.21680057870253222</v>
      </c>
      <c r="H3" s="95">
        <v>45983.076435185183</v>
      </c>
      <c r="I3" s="113" t="str">
        <f>IFERROR(VLOOKUP(D3,DB!A:F,6,0),"")</f>
        <v>Generator-SG</v>
      </c>
      <c r="J3" s="113" t="str">
        <f>IFERROR(VLOOKUP(D3,DB!A:G,7,0),"")</f>
        <v>Dead</v>
      </c>
      <c r="K3" s="97" t="s">
        <v>39111</v>
      </c>
      <c r="L3" s="91" t="str">
        <f>IFERROR(VLOOKUP(D3,DB!A:I,9,0),"")</f>
        <v>Latis</v>
      </c>
    </row>
    <row r="4" spans="1:16" ht="15" customHeight="1">
      <c r="A4" s="113" t="s">
        <v>39112</v>
      </c>
      <c r="B4" s="113" t="str">
        <f>IFERROR(VLOOKUP(D4,DB!A:K,11,0),"")</f>
        <v>R4</v>
      </c>
      <c r="C4" s="93">
        <v>1</v>
      </c>
      <c r="D4" s="91" t="s">
        <v>35171</v>
      </c>
      <c r="E4" s="94" t="s">
        <v>39021</v>
      </c>
      <c r="F4" s="95">
        <v>45983.262025462966</v>
      </c>
      <c r="G4" s="96">
        <f t="shared" ca="1" si="0"/>
        <v>7.5307523147785105E-2</v>
      </c>
      <c r="H4" s="95">
        <v>45983.300081018519</v>
      </c>
      <c r="I4" s="113" t="str">
        <f>IFERROR(VLOOKUP(D4,DB!A:F,6,0),"")</f>
        <v>Generator-SG</v>
      </c>
      <c r="J4" s="113" t="str">
        <f>IFERROR(VLOOKUP(D4,DB!A:G,7,0),"")</f>
        <v>Dead</v>
      </c>
      <c r="K4" s="97" t="s">
        <v>39113</v>
      </c>
      <c r="L4" s="91" t="str">
        <f>IFERROR(VLOOKUP(D4,DB!A:I,9,0),"")</f>
        <v>Latis</v>
      </c>
    </row>
    <row r="5" spans="1:16" ht="15" customHeight="1">
      <c r="A5" s="113" t="s">
        <v>39114</v>
      </c>
      <c r="B5" s="113" t="str">
        <f>IFERROR(VLOOKUP(D5,DB!A:K,11,0),"")</f>
        <v>R4</v>
      </c>
      <c r="C5" s="93">
        <v>1</v>
      </c>
      <c r="D5" s="91" t="s">
        <v>29370</v>
      </c>
      <c r="E5" s="94" t="s">
        <v>39100</v>
      </c>
      <c r="F5" s="95"/>
      <c r="G5" s="96">
        <f t="shared" ca="1" si="0"/>
        <v>45983.337332986113</v>
      </c>
      <c r="H5" s="95">
        <v>45983.324664351851</v>
      </c>
      <c r="I5" s="113" t="str">
        <f>IFERROR(VLOOKUP(D5,DB!A:F,6,0),"")</f>
        <v>SCECO</v>
      </c>
      <c r="J5" s="113" t="str">
        <f>IFERROR(VLOOKUP(D5,DB!A:G,7,0),"")</f>
        <v>Good</v>
      </c>
      <c r="K5" s="97" t="s">
        <v>39115</v>
      </c>
      <c r="L5" s="91" t="str">
        <f>IFERROR(VLOOKUP(D5,DB!A:I,9,0),"")</f>
        <v>Latis</v>
      </c>
    </row>
    <row r="6" spans="1:16" ht="15" customHeight="1">
      <c r="A6" s="113"/>
      <c r="B6" s="113" t="str">
        <f>IFERROR(VLOOKUP(D6,DB!A:K,11,0),"")</f>
        <v/>
      </c>
      <c r="C6" s="93"/>
      <c r="D6" s="91"/>
      <c r="E6" s="94"/>
      <c r="F6" s="95"/>
      <c r="G6" s="96">
        <f t="shared" ca="1" si="0"/>
        <v>45983.337332986113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45983.337332986113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45983.337332986113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45983.337332986113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45983.337332986113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45983.337332986113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45983.337332986113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45983.337332986113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45983.337332986113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45983.337332986113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45983.337332986113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45983.337332986113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45983.337332986113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45983.337332986113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45983.337332986113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45983.337332986113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45983.337332986113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45983.337332986113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45983.337332986113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45983.337332986113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45983.337332986113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45983.337332986113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45983.337332986113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45983.337332986113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45983.337332986113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45983.337332986113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45983.337332986113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45983.337332986113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45983.337332986113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45983.337332986113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45983.337332986113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45983.337332986113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45983.337332986113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45983.337332986113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45983.337332986113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45983.337332986113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45983.337332986113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45983.337332986113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45983.337332986113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45983.337332986113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45983.337332986113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45983.337332986113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45983.337332986113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45983.337332986113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45983.337332986113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45983.337332986113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45983.337332986113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45983.337332986113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45983.337332986113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45983.337332986113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45983.337332986113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45983.337332986113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45983.337332986113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45983.337332986113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45983.337332986113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45983.337332986113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45983.337332986113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45983.337332986113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45983.337332986113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45983.337332986113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45983.337332986113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45983.337332986113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45983.337332986113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45983.337332986113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45983.337332986113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45983.337332986113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45983.337332986113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45983.337332986113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45983.337332986113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45983.337332986113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45983.337332986113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45983.337332986113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45983.337332986113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45983.337332986113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45983.337332986113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45983.337332986113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45983.337332986113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45983.337332986113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45983.337332986113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45983.337332986113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45983.337332986113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45983.337332986113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45983.337332986113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45983.337332986113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45983.337332986113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45983.337332986113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45983.337332986113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45983.337332986113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45983.337332986113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45983.337332986113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45983.337332986113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45983.337332986113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45983.337332986113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45983.337332986113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45983.337332986113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45983.337332986113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45983.337332986113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45983.337332986113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45983.337332986113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45983.337332986113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45983.337332986113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45983.337332986113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45983.337332986113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45983.337332986113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45983.337332986113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45983.337332986113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45983.337332986113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45983.337332986113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45983.337332986113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45983.337332986113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45983.337332986113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45983.337332986113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45983.337332986113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45983.337332986113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45983.337332986113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45983.337332986113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45983.337332986113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45983.337332986113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45983.337332986113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45983.337332986113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45983.337332986113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45983.337332986113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45983.337332986113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45983.337332986113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45983.337332986113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45983.337332986113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45983.337332986113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45983.337332986113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45983.337332986113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45983.337332986113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45983.337332986113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45983.337332986113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45983.337332986113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45983.337332986113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45983.337332986113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45983.337332986113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45983.337332986113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45983.337332986113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45983.337332986113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45983.337332986113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45983.337332986113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45983.337332986113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45983.337332986113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45983.337332986113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45983.337332986113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45983.337332986113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45983.337332986113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45983.337332986113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45983.337332986113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45983.337332986113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45983.337332986113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45983.337332986113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45983.337332986113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45983.337332986113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45983.337332986113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45983.337332986113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45983.337332986113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45983.337332986113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45983.337332986113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45983.337332986113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45983.337332986113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45983.337332986113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45983.337332986113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45983.337332986113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45983.337332986113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45983.337332986113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45983.337332986113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45983.337332986113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45983.337332986113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45983.337332986113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45983.337332986113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45983.337332986113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45983.337332986113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45983.337332986113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45983.337332986113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45983.337332986113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45983.337332986113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45983.337332986113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45983.337332986113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45983.337332986113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45983.337332986113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45983.337332986113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45983.337332986113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45983.337332986113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45983.337332986113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45983.337332986113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45983.337332986113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45983.337332986113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45983.337332986113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45983.337332986113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45983.337332986113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45983.337332986113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45983.337332986113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45983.337332986113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45983.337332986113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45983.337332986113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45983.337332986113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45983.337332986113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45983.337332986113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45983.337332986113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45983.337332986113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45983.337332986113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45983.337332986113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45983.337332986113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45983.337332986113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45983.337332986113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45983.337332986113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45983.337332986113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45983.337332986113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45983.337332986113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45983.337332986113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45983.337332986113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45983.337332986113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45983.337332986113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45983.337332986113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45983.337332986113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45983.337332986113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45983.337332986113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45983.337332986113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45983.337332986113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45983.337332986113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45983.337332986113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45983.337332986113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45983.337332986113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45983.337332986113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45983.337332986113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45983.337332986113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45983.337332986113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45983.337332986113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45983.337332986113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45983.337332986113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45983.337332986113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45983.337332986113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45983.337332986113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45983.337332986113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45983.337332986113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45983.337332986113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45983.337332986113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45983.337332986113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45983.337332986113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45983.337332986113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45983.337332986113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45983.337332986113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45983.337332986113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45983.337332986113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45983.337332986113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45983.337332986113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45983.337332986113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45983.337332986113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45983.337332986113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45983.337332986113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45983.337332986113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45983.337332986113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45983.337332986113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45983.337332986113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45983.337332986113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45983.337332986113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45983.337332986113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45983.337332986113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45983.337332986113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45983.337332986113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45983.337332986113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45983.337332986113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45983.337332986113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45983.337332986113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45983.337332986113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45983.337332986113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45983.337332986113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45983.337332986113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45983.337332986113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45983.337332986113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45983.337332986113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45983.337332986113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45983.337332986113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45983.337332986113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45983.337332986113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45983.337332986113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45983.337332986113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45983.337332986113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45983.337332986113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45983.337332986113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45983.337332986113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45983.337332986113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45983.337332986113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45983.337332986113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45983.337332986113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45983.337332986113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45983.337332986113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45983.337332986113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45983.337332986113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45983.337332986113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45983.337332986113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45983.337332986113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45983.337332986113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45983.337332986113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45983.337332986113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45983.337332986113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45983.337332986113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45983.337332986113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45983.337332986113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45983.337332986113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45983.337332986113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45983.337332986113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45983.337332986113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45983.337332986113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45983.337332986113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45983.337332986113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45983.337332986113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45983.337332986113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45983.337332986113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45983.337332986113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45983.337332986113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45983.337332986113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45983.337332986113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45983.337332986113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45983.337332986113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45983.337332986113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45983.337332986113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45983.337332986113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45983.337332986113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45983.337332986113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45983.337332986113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45983.337332986113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45983.337332986113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45983.337332986113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45983.337332986113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45983.337332986113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45983.337332986113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45983.337332986113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45983.337332986113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45983.337332986113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45983.337332986113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45983.337332986113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45983.337332986113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45983.337332986113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45983.337332986113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45983.337332986113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45983.337332986113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45983.337332986113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45983.337332986113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45983.337332986113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45983.337332986113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45983.337332986113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45983.337332986113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45983.337332986113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45983.337332986113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45983.337332986113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45983.337332986113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45983.337332986113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45983.337332986113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45983.337332986113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45983.337332986113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45983.337332986113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45983.337332986113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45983.337332986113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45983.337332986113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45983.337332986113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45983.337332986113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45983.337332986113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45983.337332986113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45983.337332986113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45983.337332986113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45983.337332986113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45983.337332986113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45983.337332986113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45983.337332986113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45983.337332986113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45983.337332986113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45983.337332986113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45983.337332986113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45983.337332986113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45983.337332986113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45983.337332986113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45983.337332986113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45983.337332986113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45983.337332986113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45983.337332986113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45983.337332986113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45983.337332986113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45983.337332986113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45983.337332986113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45983.337332986113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45983.337332986113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45983.337332986113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45983.337332986113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45983.337332986113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45983.337332986113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45983.337332986113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45983.337332986113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45983.337332986113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45983.337332986113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45983.337332986113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45983.337332986113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45983.337332986113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45983.337332986113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45983.337332986113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45983.337332986113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45983.337332986113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45983.337332986113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45983.337332986113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45983.337332986113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45983.337332986113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45983.337332986113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45983.337332986113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45983.337332986113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45983.337332986113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45983.337332986113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45983.337332986113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45983.337332986113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45983.337332986113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45983.337332986113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45983.337332986113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45983.337332986113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45983.337332986113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45983.337332986113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45983.337332986113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45983.337332986113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45983.337332986113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45983.337332986113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45983.337332986113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45983.337332986113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45983.337332986113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45983.337332986113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45983.337332986113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45983.337332986113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45983.337332986113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45983.337332986113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45983.337332986113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45983.337332986113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45983.337332986113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45983.337332986113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45983.337332986113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45983.337332986113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45983.337332986113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45983.337332986113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45983.337332986113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45983.337332986113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45983.337332986113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45983.337332986113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45983.337332986113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45983.337332986113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45983.337332986113</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91.505272916663671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57.148455787035346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34.676221990739577</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5.8225297453755047</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1.9640343749997555</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32664</v>
      </c>
      <c r="E7" s="109" t="s">
        <v>39100</v>
      </c>
      <c r="F7" s="128">
        <v>45982.768553240741</v>
      </c>
      <c r="G7" s="111">
        <f ca="1">IFERROR(NOW()-F7,"")</f>
        <v>0.56877974537201226</v>
      </c>
      <c r="H7" s="128">
        <v>45982.753275462965</v>
      </c>
      <c r="I7" s="109" t="str">
        <f>IFERROR(VLOOKUP(D7,DB!A:F,6,0),"")</f>
        <v>SCECO</v>
      </c>
      <c r="J7" s="109" t="str">
        <f>IFERROR(VLOOKUP(D7,DB!A:G,7,0),"")</f>
        <v>Good</v>
      </c>
      <c r="K7" s="109" t="s">
        <v>39127</v>
      </c>
      <c r="L7" s="109" t="str">
        <f>IFERROR(VLOOKUP(D7,DB!A:I,9,0),"")</f>
        <v>Latis</v>
      </c>
    </row>
    <row r="8" spans="1:13">
      <c r="A8" s="109" t="s">
        <v>39128</v>
      </c>
      <c r="B8" s="109" t="str">
        <f>IFERROR(VLOOKUP(D8,DB!A:K,11,0),"")</f>
        <v>R5</v>
      </c>
      <c r="C8" s="109">
        <v>1</v>
      </c>
      <c r="D8" s="109" t="s">
        <v>38118</v>
      </c>
      <c r="E8" s="109" t="s">
        <v>39021</v>
      </c>
      <c r="F8" s="128">
        <v>45983.307453703703</v>
      </c>
      <c r="G8" s="111">
        <f ca="1">IFERROR(NOW()-F8,"")</f>
        <v>2.9879282410547603E-2</v>
      </c>
      <c r="H8" s="128">
        <v>45983.301655092589</v>
      </c>
      <c r="I8" s="109" t="str">
        <f>IFERROR(VLOOKUP(D8,DB!A:F,6,0),"")</f>
        <v>SCECO</v>
      </c>
      <c r="J8" s="109" t="str">
        <f>IFERROR(VLOOKUP(D8,DB!A:G,7,0),"")</f>
        <v>Haj Removal</v>
      </c>
      <c r="K8" s="109" t="s">
        <v>39129</v>
      </c>
      <c r="L8" s="109" t="str">
        <f>IFERROR(VLOOKUP(D8,DB!A:I,9,0),"")</f>
        <v>Latis</v>
      </c>
    </row>
    <row r="9" spans="1:13">
      <c r="A9" s="109"/>
      <c r="B9" s="109" t="str">
        <f>IFERROR(VLOOKUP(D9,DB!A:K,11,0),"")</f>
        <v/>
      </c>
      <c r="C9" s="109"/>
      <c r="D9" s="109"/>
      <c r="E9" s="109"/>
      <c r="F9" s="109"/>
      <c r="G9" s="111">
        <f ca="1">IFERROR(NOW()-F9,"")</f>
        <v>45983.337332986113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45983.337332986113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45983.337332986113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45983.337332986113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45983.337332986113</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45983.337332986113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45983.337332986113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45983.337332986113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45983.337332986113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45983.337332986113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45983.337332986113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45983.337332986113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45983.337332986113</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45983.337332986113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45983.337332986113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45983.337332986113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45983.337332986113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45983.337332986113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45983.337332986113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45983.337332986113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45983.337332986113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45983.337332986113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45983.337332986113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45983.337332986113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45983.337332986113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45983.337332986113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45983.337332986113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45983.337332986113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45983.337332986113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45983.337332986113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45983.337332986113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45983.337332986113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45983.337332986113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45983.337332986113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45983.337332986113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45983.337332986113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45983.337332986113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45983.337332986113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45983.337332986113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45983.337332986113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45983.337332986113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45983.337332986113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45983.337332986113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45983.337332986113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45983.337332986113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45983.337332986113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45983.337332986113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45983.337332986113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45983.337332986113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45983.337332986113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45983.337332986113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45983.337332986113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45983.337332986113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45983.337332986113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45983.337332986113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45983.337332986113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45983.337332986113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45983.337332986113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45983.337332986113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45983.337332986113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45983.337332986113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45983.337332986113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45983.337332986113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45983.337332986113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45983.337332986113</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45983.337332986113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45983.337332986113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45983.337332986113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45983.337332986113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45983.337332986113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45983.337332986113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45983.337332986113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45983.337332986113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45983.337332986113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45983.337332986113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45983.337332986113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45983.337332986113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45983.337332986113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45983.337332986113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45983.337332986113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45983.337332986113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45983.337332986113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45983.337332986113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45983.337332986113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45983.337332986113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45983.337332986113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45983.337332986113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45983.337332986113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45983.337332986113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45983.337332986113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45983.337332986113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45983.337332986113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45983.337332986113</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33716</v>
      </c>
      <c r="E2" s="109" t="s">
        <v>39021</v>
      </c>
      <c r="F2" s="121">
        <v>45983.278645833336</v>
      </c>
      <c r="G2" s="104">
        <f t="shared" ref="G2:G22" ca="1" si="0">IFERROR(NOW()-F2,"-")</f>
        <v>5.8687152777565643E-2</v>
      </c>
      <c r="H2" s="121">
        <v>45983.278599537036</v>
      </c>
      <c r="I2" s="119" t="str">
        <f>IFERROR(VLOOKUP(D2,DB!A:F,6,0),"")</f>
        <v>SCECO</v>
      </c>
      <c r="J2" s="119" t="str">
        <f>IFERROR(VLOOKUP(D2,DB!A:G,7,0),"")</f>
        <v>Vandalized</v>
      </c>
      <c r="K2" s="122" t="s">
        <v>39131</v>
      </c>
      <c r="L2" s="123" t="str">
        <f>IFERROR(VLOOKUP(D2,DB!A:I,9,0),"")</f>
        <v>Latis</v>
      </c>
    </row>
    <row r="3" spans="1:16382" ht="31.5" customHeight="1">
      <c r="A3" s="118" t="s">
        <v>39132</v>
      </c>
      <c r="B3" s="119" t="str">
        <f>IFERROR(VLOOKUP(D3,DB!A:K,11,0),"")</f>
        <v>R6</v>
      </c>
      <c r="C3" s="120">
        <v>1</v>
      </c>
      <c r="D3" s="119" t="s">
        <v>34850</v>
      </c>
      <c r="E3" s="109" t="s">
        <v>39021</v>
      </c>
      <c r="F3" s="121">
        <v>45983.312881944446</v>
      </c>
      <c r="G3" s="104">
        <f t="shared" ca="1" si="0"/>
        <v>2.4451041666907258E-2</v>
      </c>
      <c r="H3" s="121">
        <v>45983.312824074077</v>
      </c>
      <c r="I3" s="119" t="str">
        <f>IFERROR(VLOOKUP(D3,DB!A:F,6,0),"")</f>
        <v>SCECO</v>
      </c>
      <c r="J3" s="119" t="str">
        <f>IFERROR(VLOOKUP(D3,DB!A:G,7,0),"")</f>
        <v>In progress</v>
      </c>
      <c r="K3" s="122" t="s">
        <v>39133</v>
      </c>
      <c r="L3" s="123" t="str">
        <f>IFERROR(VLOOKUP(D3,DB!A:I,9,0),"")</f>
        <v>Latis</v>
      </c>
    </row>
    <row r="4" spans="1:16382" ht="31.5" customHeight="1">
      <c r="A4" s="118"/>
      <c r="B4" s="119" t="str">
        <f>IFERROR(VLOOKUP(D4,DB!A:K,11,0),"")</f>
        <v/>
      </c>
      <c r="C4" s="120"/>
      <c r="D4" s="119"/>
      <c r="E4" s="109"/>
      <c r="F4" s="121"/>
      <c r="G4" s="104">
        <f t="shared" ca="1" si="0"/>
        <v>45983.337332986113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45983.337332986113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45983.337333101852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45983.337333101852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45983.337333101852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45983.337333101852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45983.337333101852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45983.337333101852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45983.337333101852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45983.337333101852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45983.337333101852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45983.337333101852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45983.337333101852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45983.337333101852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45983.337333101852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45983.337333101852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45983.337333101852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45983.337333101852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45983.337333101852</v>
      </c>
      <c r="H22" s="121"/>
      <c r="I22" s="119" t="str">
        <f>IFERROR(VLOOKUP(D22,DB!A:F,6,0),"")</f>
        <v/>
      </c>
      <c r="J22" s="119" t="str">
        <f>IFERROR(VLOOKUP(D22,DB!A:G,7,0),"")</f>
        <v/>
      </c>
      <c r="K22" s="122"/>
      <c r="L22" s="123"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