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88" documentId="120_S{2AC9BD13-BADA-5192-A53E-5A8FF88502F6}" xr6:coauthVersionLast="47" xr6:coauthVersionMax="47" xr10:uidLastSave="{B0ED1D93-0645-4104-A23A-7FB346989FF8}"/>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<sst xmlns="http://schemas.openxmlformats.org/spreadsheetml/2006/main" count="181602" uniqueCount="39217">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</sst>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332.18081736111344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45995.12924328704</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45995.12924328704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45995.12924328704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45995.12924328704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45995.12924328704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45995.12924328704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45995.12924328704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45995.12924328704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45995.12924328704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45995.12924328704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45995.12924328704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45995.12924328704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45995.12924328704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45995.12924328704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45995.12924328704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45995.12924328704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45995.12924328704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45995.12924328704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45995.12924328704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45995.12924328704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45995.12924328704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45995.12924328704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45995.12924328704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45995.12924328704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45995.12924328704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45995.12924328704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45995.12924328704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45995.12924328704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45995.12924328704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45995.12924328704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45995.12924328704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45995.12924328704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45995.12924328704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45995.12924328704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45995.12924328704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45995.12924328704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45995.12924328704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45995.12924328704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45995.12924328704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45995.12924328704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45995.12924328704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45995.12924328704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45995.12924328704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45995.12924328704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45995.12924328704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45995.12924328704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45995.12924328704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45995.12924328704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45995.12924328704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45995.12924328704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45995.12924328704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45995.12924328704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45995.12924328704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45995.12924328704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45995.12924328704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45995.12924328704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45995.12924328704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45995.12924328704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45995.12924328704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45995.12924328704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45995.12924328704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45995.12924328704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45995.12924328704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45995.12924328704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45995.12924328704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45995.12924328704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45995.12924328704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45995.12924328704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45995.12924328704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45995.12924328704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45995.12924328704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45995.12924328704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45995.12924328704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45995.12924328704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45995.12924328704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45995.12924328704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45995.12924328704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45995.12924328704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45995.12924328704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45995.12924328704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45995.12924328704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45995.12924328704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45995.12924328704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45995.12924328704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45995.12924328704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45995.12924328704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45995.12924328704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45995.12924328704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45995.12924328704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45995.12924328704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45995.12924328704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45995.12924328704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45995.12924328704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45995.12924328704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45995.12924328704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45995.12924328704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45995.12924328704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45995.12924328704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45995.12924328704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45995.12924328704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45995.12924328704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45995.12924328704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45995.12924328704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45995.12924328704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45995.12924328704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45995.12924328704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45995.12924328704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45995.12924328704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45995.12924328704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45995.12924328704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45995.12924328704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45995.12924328704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45995.12924328704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45995.12924328704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45995.12924328704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45995.12924328704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45995.12924328704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45995.12924328704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45995.12924328704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45995.12924328704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45995.12924328704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45995.12924328704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45995.12924328704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45995.12924328704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45995.12924328704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45995.12924328704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45995.12924328704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45995.12924328704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45995.12924328704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45995.12924328704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45995.12924328704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45995.12924328704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45995.12924328704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45995.12924328704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45995.12924328704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45995.12924328704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45995.12924328704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45995.12924328704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45995.12924328704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45995.12924328704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45995.12924328704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45995.12924328704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45995.12924328704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45995.12924328704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45995.12924328704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45995.12924328704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45995.12924328704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45995.12924328704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45995.12924328704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45995.12924328704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45995.12924328704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45995.12924328704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45995.12924328704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45995.12924328704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45995.12924328704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45995.12924328704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45995.12924328704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45995.12924328704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45995.12924328704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45995.12924328704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45995.12924328704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45995.12924328704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45995.12924328704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45995.12924328704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45995.12924328704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45995.12924328704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45995.12924328704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45995.12924328704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45995.12924328704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45995.12924328704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45995.12924328704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45995.12924328704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45995.12924328704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45995.12924328704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45995.12924328704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45995.12924328704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45995.12924328704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45995.12924328704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45995.12924328704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45995.12924328704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45995.12924328704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45995.12924328704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45995.12924328704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45995.12924328704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45995.12924328704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45995.12924328704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45995.12924328704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45995.12924328704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45995.12924328704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45995.12924328704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45995.12924328704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45995.12924328704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45995.12924328704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45995.12924328704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45995.12924328704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45995.12924328704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45995.12924328704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45995.12924328704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45995.12924328704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45995.12924328704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45995.12924328704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45995.12924328704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45995.12924328704</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0E1DDF-3ADB-4B3E-A99B-9588F2C86C11}"/>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170.12940532407811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10.741824305558112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45995.12924328704</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45995.12924328704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45995.12924328704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45995.12924328704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45995.12924328704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45995.12924328704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45995.12924328704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45995.12924328704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45995.12924328704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45995.12924328704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45995.12924328704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45995.12924328704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45995.12924328704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45995.12924328704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45995.12924328704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45995.12924328704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45995.12924328704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45995.12924328704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45995.12924328704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45995.12924328704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45995.12924328704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45995.12924328704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45995.12924328704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45995.12924328704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tabSelected="1"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45995.12924328704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72"/>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45995.12924328704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45995.12924328704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45995.12924328704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45995.12924328704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45995.12924328704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45995.12924328704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45995.12924328704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45995.12924328704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45995.12924328704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45995.12924328704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45995.12924328704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45995.12924328704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45995.12924328704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45995.12924328704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45995.12924328704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45995.12924328704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45995.12924328704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45995.12924328704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45995.12924328704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45995.12924328704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45995.12924328704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45995.12924328704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45995.12924328704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45995.12924328704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45995.12924328704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45995.12924328704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45995.12924328704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45995.12924328704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45995.12924328704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45995.12924328704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45995.12924328704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45995.12924328704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45995.12924328704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45995.12924328704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45995.12924328704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45995.12924328704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45995.12924328704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45995.12924328704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45995.12924328704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45995.12924328704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45995.12924328704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45995.12924328704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45995.12924328704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45995.12924328704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45995.12924328704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45995.12924328704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45995.12924328704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45995.12924328704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45995.12924328704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45995.12924328704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45995.12924328704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45995.12924328704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45995.12924328704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45995.12924328704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45995.12924328704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45995.12924328704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45995.12924328704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45995.12924328704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45995.12924328704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45995.12924328704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45995.12924328704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45995.12924328704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45995.12924328704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45995.12924328704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45995.12924328704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45995.12924328704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45995.12924328704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45995.12924328704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45995.12924328704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45995.12924328704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45995.12924328704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45995.12924328704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45995.12924328704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45995.12924328704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45995.12924328704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45995.12924328704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45995.12924328704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45995.12924328704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45995.12924328704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45995.12924328704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45995.12924328704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45995.12924328704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45995.12924328704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45995.12924328704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45995.12924328704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45995.12924328704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45995.12924328704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45995.12924328704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45995.12924328704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45995.12924328704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45995.12924328704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45995.12924328704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45995.12924328704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45995.12924328704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45995.12924328704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45995.12924328704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45995.12924328704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45995.12924328704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45995.12924328704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45995.12924328704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45995.12924328704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45995.12924328704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45995.12924328704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45995.12924328704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45995.12924328704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45995.12924328704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45995.12924328704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45995.12924328704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45995.12924328704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45995.12924328704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45995.12924328704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45995.12924328704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45995.12924328704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45995.12924328704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45995.12924328704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45995.12924328704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45995.12924328704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45995.12924328704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45995.12924328704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45995.12924328704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45995.12924328704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45995.12924328704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45995.12924328704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45995.12924328704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45995.12924328704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45995.12924328704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45995.12924328704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45995.12924328704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45995.12924328704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45995.12924328704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45995.12924328704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45995.12924328704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45995.12924328704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45995.12924328704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45995.12924328704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45995.12924328704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45995.12924328704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45995.12924328704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45995.12924328704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45995.12924328704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45995.12924328704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45995.12924328704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45995.12924328704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45995.12924328704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45995.12924328704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45995.12924328704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45995.12924328704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45995.12924328704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45995.12924328704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45995.12924328704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45995.12924328704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45995.12924328704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45995.12924328704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45995.12924328704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45995.12924328704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45995.12924328704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45995.12924328704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45995.12924328704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45995.12924328704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45995.12924328704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45995.12924328704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45995.12924328704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45995.12924328704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45995.12924328704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45995.12924328704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45995.12924328704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45995.12924328704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45995.12924328704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45995.12924328704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45995.12924328704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45995.12924328704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45995.12924328704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45995.12924328704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45995.12924328704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45995.12924328704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45995.12924328704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45995.12924328704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45995.12924328704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45995.12924328704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45995.12924328704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45995.12924328704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45995.12924328704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45995.12924328704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45995.12924328704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45995.12924328704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45995.12924328704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45995.12924328704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45995.12924328704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45995.12924328704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45995.12924328704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45995.12924328704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45995.12924328704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45995.12924328704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45995.12924328704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45995.12924328704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45995.12924328704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45995.12924328704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45995.12924328704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45995.12924328704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45995.12924328704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45995.12924328704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45995.12924328704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45995.12924328704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45995.12924328704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45995.12924328704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45995.12924328704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45995.12924328704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45995.12924328704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45995.12924328704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45995.12924328704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45995.12924328704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45995.12924328704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45995.12924328704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45995.12924328704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45995.12924328704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45995.12924328704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45995.12924328704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45995.12924328704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45995.12924328704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45995.12924328704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45995.12924328704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45995.12924328704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45995.12924328704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45995.12924328704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45995.12924328704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45995.12924328704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45995.12924328704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45995.12924328704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45995.12924328704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45995.12924328704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45995.12924328704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45995.12924328704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45995.12924328704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45995.12924328704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45995.12924328704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45995.12924328704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45995.12924328704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45995.12924328704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45995.12924328704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45995.12924328704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45995.12924328704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45995.12924328704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45995.12924328704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45995.12924328704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45995.12924328704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45995.12924328704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45995.12924328704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45995.12924328704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45995.12924328704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45995.12924328704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45995.12924328704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45995.12924328704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45995.12924328704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45995.12924328704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45995.12924328704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45995.12924328704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45995.12924328704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45995.12924328704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45995.12924328704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45995.12924328704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45995.12924328704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45995.12924328704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45995.12924328704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45995.12924328704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45995.12924328704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45995.12924328704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45995.12924328704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45995.12924328704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45995.12924328704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45995.12924328704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45995.12924328704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45995.12924328704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45995.12924328704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45995.12924328704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45995.12924328704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45995.12924328704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45995.12924328704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45995.12924328704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45995.12924328704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45995.12924328704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45995.12924328704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45995.12924328704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45995.12924328704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45995.12924328704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45995.12924328704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45995.12924328704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45995.12924328704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45995.12924328704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45995.12924328704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45995.12924328704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45995.12924328704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45995.12924328704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45995.12924328704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45995.12924328704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45995.12924328704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45995.12924328704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45995.12924328704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45995.12924328704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45995.12924328704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45995.12924328704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45995.12924328704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45995.12924328704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45995.12924328704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45995.12924328704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45995.12924328704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45995.12924328704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45995.12924328704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45995.12924328704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45995.12924328704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45995.12924328704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45995.12924328704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45995.12924328704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45995.12924328704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45995.12924328704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45995.12924328704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45995.12924328704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45995.12924328704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45995.12924328704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45995.12924328704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45995.12924328704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45995.12924328704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45995.12924328704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45995.12924328704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45995.12924328704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45995.12924328704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45995.12924328704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45995.12924328704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45995.12924328704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45995.12924328704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45995.12924328704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45995.12924328704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45995.12924328704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45995.12924328704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45995.12924328704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45995.12924328704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45995.12924328704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45995.12924328704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45995.12924328704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45995.12924328704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45995.12924328704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45995.12924328704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45995.12924328704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45995.12924328704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45995.12924328704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45995.12924328704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45995.12924328704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45995.12924328704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45995.12924328704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45995.12924328704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45995.12924328704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45995.12924328704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45995.12924328704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45995.12924328704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45995.12924328704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45995.12924328704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45995.12924328704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45995.12924328704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45995.12924328704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45995.12924328704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45995.12924328704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45995.12924328704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45995.12924328704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45995.12924328704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45995.12924328704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45995.12924328704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45995.12924328704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45995.12924328704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45995.12924328704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45995.12924328704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45995.12924328704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45995.12924328704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45995.12924328704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45995.12924328704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45995.12924328704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45995.12924328704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45995.12924328704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45995.12924328704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45995.12924328704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45995.12924328704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45995.12924328704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45995.12924328704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45995.12924328704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45995.12924328704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45995.12924328704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45995.12924328704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45995.12924328704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45995.12924328704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45995.12924328704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45995.12924328704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45995.12924328704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45995.12924328704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45995.12924328704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45995.12924328704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45995.12924328704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45995.12924328704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45995.12924328704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45995.12924328704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45995.12924328704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45995.12924328704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45995.12924328704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45995.12924328704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45995.12924328704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45995.12924328704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45995.12924328704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45995.12924328704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45995.12924328704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45995.12924328704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45995.12924328704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45995.12924328704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45995.12924328704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45995.12924328704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45995.12924328704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45995.12924328704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45995.12924328704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45995.12924328704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45995.12924328704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45995.12924328704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45995.12924328704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45995.12924328704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45995.12924328704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45995.12924328704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45995.12924328704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45995.12924328704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45995.12924328704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45995.12924328704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45995.12924328704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45995.12924328704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45995.12924328704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45995.12924328704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45995.12924328704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45995.12924328704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45995.12924328704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45995.12924328704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45995.12924328704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45995.12924328704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45995.12924328704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45995.12924328704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45995.12924328704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45995.12924328704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45995.12924328704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45995.12924328704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45995.12924328704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45995.12924328704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45995.12924328704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45995.12924328704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45995.12924328704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45995.12924328704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45995.12924328704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45995.12924328704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45995.12924328704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45995.12924328704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45995.12924328704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45995.12924328704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45995.12924328704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45995.12924328704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45995.12924328704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45995.12924328704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45995.12924328704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45995.12924328704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45995.12924328704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45995.12924328704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45995.12924328704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45995.12924328704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45995.12924328704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45995.12924328704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45995.12924328704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45995.12924328704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45995.12924328704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45995.12924328704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45995.12924328704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45995.12924328704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45995.12924328704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45995.12924328704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45995.12924328704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45995.12924328704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45995.12924328704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45995.12924328704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45995.12924328704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45995.12924328704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45995.12924328704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45995.12924328704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45995.12924328704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45995.12924328704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45995.12924328704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45995.12924328704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45995.12924328704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45995.12924328704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45995.12924328704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45995.12924328704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45995.12924328704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45995.12924328704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45995.12924328704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45995.12924328704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45995.12924328704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45995.12924328704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45995.12924328704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45995.12924328704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45995.12924328704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45995.12924328704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45995.12924328704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45995.12924328704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45995.12924328704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45995.12924328704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45995.12924328704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45995.12924328704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45995.12924328704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45995.12924328704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45995.12924328704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45995.12924328704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45995.12924328704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45995.12924328704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45995.12924328704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45995.12924328704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45995.12924328704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45995.12924328704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45995.12924328704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45995.12924328704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45995.12924328704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45995.12924328704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45995.12924328704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45995.12924328704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45995.12924328704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45995.12924328704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45995.12924328704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45995.12924328704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45995.12924328704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45995.12924328704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45995.12924328704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45995.12924328704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45995.12924328704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45995.12924328704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45995.12924328704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45995.12924328704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45995.12924328704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45995.12924328704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45995.12924328704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45995.12924328704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45995.12924328704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45995.12924328704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45995.12924328704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45995.12924328704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45995.12924328704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45995.12924328704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45995.12924328704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45995.12924328704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45995.12924328704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45995.12924328704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45995.12924328704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45995.12924328704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45995.12924328704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45995.12924328704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45995.12924328704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45995.12924328704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45995.12924328704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45995.12924328704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45995.12924328704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45995.12924328704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45995.12924328704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45995.12924328704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45995.12924328704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45995.12924328704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45995.12924328704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45995.12924328704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45995.12924328704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45995.12924328704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45995.12924328704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45995.12924328704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45995.12924328704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45995.12924328704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45995.12924328704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45995.12924328704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45995.12924328704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45995.12924328704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45995.12924328704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45995.12924328704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45995.12924328704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45995.12924328704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45995.12924328704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45995.12924328704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45995.12924328704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45995.12924328704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45995.12924328704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45995.12924328704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45995.12924328704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45995.12924328704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45995.12924328704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45995.12924328704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45995.12924328704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45995.12924328704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45995.12924328704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45995.12924328704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45995.12924328704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45995.12924328704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45995.12924328704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45995.12924328704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45995.12924328704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45995.12924328704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45995.12924328704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45995.12924328704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45995.12924328704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45995.12924328704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45995.12924328704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45995.12924328704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45995.12924328704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45995.12924328704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45995.12924328704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45995.12924328704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45995.12924328704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45995.12924328704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45995.12924328704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45995.12924328704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45995.12924328704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45995.12924328704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45995.12924328704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45995.12924328704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45995.12924328704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45995.12924328704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45995.12924328704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45995.12924328704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45995.12924328704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45995.12924328704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45995.12924328704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45995.12924328704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45995.12924328704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45995.12924328704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45995.12924328704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45995.12924328704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45995.12924328704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45995.12924328704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45995.12924328704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45995.12924328704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45995.12924328704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45995.12924328704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45995.12924328704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45995.12924328704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45995.12924328704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45995.12924328704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45995.12924328704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45995.12924328704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45995.12924328704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45995.12924328704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45995.12924328704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45995.12924328704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45995.12924328704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45995.12924328704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45995.12924328704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45995.12924328704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45995.12924328704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45995.12924328704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45995.12924328704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45995.12924328704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45995.12924328704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45995.12924328704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45995.12924328704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45995.12924328704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45995.12924328704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45995.12924328704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45995.12924328704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45995.12924328704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45995.12924328704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45995.12924328704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45995.12924328704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45995.12924328704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45995.12924328704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45995.12924328704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45995.12924328704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45995.12924328704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45995.12924328704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45995.12924328704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45995.12924328704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45995.12924328704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45995.12924328704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45995.12924328704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45995.12924328704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45995.12924328704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45995.12924328704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45995.12924328704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45995.12924328704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45995.12924328704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45995.12924328704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45995.12924328704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45995.12924328704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45995.12924328704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45995.12924328704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45995.12924328704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45995.12924328704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45995.12924328704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45995.12924328704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45995.12924328704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45995.12924328704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45995.12924328704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45995.12924328704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45995.12924328704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45995.12924328704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45995.12924328704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45995.12924328704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45995.12924328704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45995.12924328704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45995.12924328704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45995.12924328704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45995.12924328704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45995.12924328704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45995.12924328704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45995.12924328704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45995.12924328704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45995.12924328704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45995.12924328704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45995.12924328704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45995.12924328704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45995.12924328704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45995.12924328704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45995.12924328704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45995.12924328704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45995.12924328704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45995.12924328704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45995.12924328704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45995.12924328704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45995.12924328704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45995.12924328704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45995.12924328704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45995.12924328704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45995.12924328704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45995.12924328704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45995.12924328704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45995.12924328704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45995.12924328704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45995.12924328704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45995.12924328704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45995.12924328704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45995.12924328704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45995.12924328704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45995.12924328704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45995.12924328704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45995.12924328704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45995.12924328704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45995.12924328704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45995.12924328704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45995.12924328704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45995.12924328704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45995.12924328704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45995.12924328704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45995.12924328704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45995.12924328704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45995.12924328704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45995.12924328704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45995.12924328704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45995.12924328704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45995.12924328704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45995.12924328704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45995.12924328704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45995.12924328704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45995.12924328704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45995.12924328704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45995.12924328704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45995.12924328704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45995.12924328704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45995.12924328704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45995.12924328704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45995.12924328704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45995.12924328704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45995.12924328704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45995.12924328704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45995.12924328704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45995.12924328704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45995.12924328704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45995.12924328704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45995.12924328704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45995.12924328704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45995.12924328704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45995.12924328704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45995.12924328704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45995.12924328704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45995.12924328704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45995.12924328704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45995.12924328704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45995.12924328704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45995.12924328704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45995.12924328704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45995.12924328704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45995.12924328704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45995.12924328704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45995.12924328704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45995.12924328704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45995.12924328704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45995.12924328704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45995.12924328704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45995.12924328704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45995.12924328704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45995.12924328704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45995.12924328704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45995.12924328704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45995.12924328704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45995.12924328704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45995.12924328704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45995.12924328704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45995.12924328704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45995.12924328704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45995.12924328704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45995.12924328704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45995.12924328704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45995.12924328704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45995.12924328704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45995.12924328704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45995.12924328704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45995.12924328704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45995.12924328704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45995.12924328704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45995.12924328704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45995.12924328704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45995.12924328704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45995.12924328704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45995.12924328704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45995.12924328704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45995.12924328704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45995.12924328704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45995.12924328704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45995.12924328704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45995.12924328704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45995.12924328704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45995.12924328704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45995.12924328704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45995.12924328704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45995.12924328704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45995.12924328704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45995.12924328704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45995.12924328704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45995.12924328704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45995.12924328704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45995.12924328704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45995.12924328704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45995.12924328704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45995.12924328704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45995.12924328704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45995.12924328704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45995.12924328704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45995.12924328704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45995.12924328704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45995.12924328704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45995.12924328704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45995.12924328704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45995.12924328704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45995.12924328704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45995.12924328704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45995.12924328704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45995.12924328704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45995.12924328704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45995.12924328704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45995.12924328704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45995.12924328704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45995.12924328704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45995.12924328704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45995.12924328704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45995.12924328704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45995.12924328704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45995.12924328704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45995.12924328704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45995.12924328704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45995.12924328704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45995.12924328704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45995.12924328704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45995.12924328704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45995.12924328704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45995.12924328704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45995.12924328704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45995.12924328704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45995.12924328704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45995.12924328704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45995.12924328704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45995.12924328704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45995.12924328704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45995.12924328704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45995.12924328704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45995.12924328704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45995.12924328704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45995.12924328704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45995.12924328704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45995.12924328704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45995.12924328704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45995.12924328704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45995.12924328704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45995.12924328704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45995.12924328704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45995.12924328704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45995.12924328704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45995.12924328704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45995.12924328704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45995.12924328704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45995.12924328704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45995.12924328704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45995.12924328704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45995.12924328704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45995.12924328704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45995.12924328704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45995.12924328704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45995.12924328704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45995.12924328704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45995.12924328704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45995.12924328704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45995.12924328704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45995.12924328704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45995.12924328704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45995.12924328704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45995.12924328704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45995.12924328704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45995.12924328704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45995.12924328704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45995.12924328704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45995.12924328704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45995.12924328704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45995.12924328704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45995.12924328704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45995.12924328704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45995.12924328704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45995.12924328704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45995.12924328704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45995.12924328704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45995.12924328704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45995.12924328704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45995.12924328704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45995.12924328704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45995.12924328704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45995.12924328704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45995.12924328704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45995.12924328704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45995.12924328704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291.64852569444338</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5" ca="1" si="0">IFERROR(NOW()-F3,"")</f>
        <v>0.14660439814906567</v>
      </c>
      <c r="H3" s="92">
        <v>45994.977592592593</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3</v>
      </c>
      <c r="D4" s="88" t="s">
        <v>35190</v>
      </c>
      <c r="E4" s="91" t="s">
        <v>39106</v>
      </c>
      <c r="F4" s="92">
        <v>45995.01458333333</v>
      </c>
      <c r="G4" s="93">
        <f t="shared" ca="1" si="0"/>
        <v>0.11465995370963356</v>
      </c>
      <c r="H4" s="92">
        <v>45995.004687499997</v>
      </c>
      <c r="I4" s="110" t="str">
        <f>IFERROR(VLOOKUP(D4,DB!A:F,6,0),"")</f>
        <v>SCECO</v>
      </c>
      <c r="J4" s="110" t="str">
        <f>IFERROR(VLOOKUP(D4,DB!A:G,7,0),"")</f>
        <v>No BB Shifted</v>
      </c>
      <c r="K4" s="94" t="s">
        <v>39201</v>
      </c>
      <c r="L4" s="88" t="str">
        <f>IFERROR(VLOOKUP(D4,DB!A:I,9,0),"")</f>
        <v>Latis</v>
      </c>
    </row>
    <row r="5" spans="1:16" ht="15" customHeight="1">
      <c r="A5" s="110"/>
      <c r="B5" s="110" t="str">
        <f>IFERROR(VLOOKUP(D5,DB!A:K,11,0),"")</f>
        <v/>
      </c>
      <c r="C5" s="90"/>
      <c r="D5" s="88"/>
      <c r="E5" s="91"/>
      <c r="F5" s="92"/>
      <c r="G5" s="93">
        <f t="shared" ca="1" si="0"/>
        <v>45995.12924328704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45995.12924328704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45995.12924328704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45995.12924328704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45995.12924328704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45995.12924328704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45995.12924328704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45995.12924328704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45995.12924328704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45995.12924328704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45995.12924328704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45995.12924328704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45995.12924328704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45995.12924328704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45995.12924328704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45995.12924328704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45995.12924328704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45995.12924328704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45995.12924328704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45995.12924328704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45995.12924328704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45995.12924328704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45995.12924328704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45995.12924328704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45995.12924328704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45995.12924328704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45995.12924328704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45995.12924328704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45995.12924328704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45995.12924328704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45995.12924328704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45995.12924328704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45995.12924328704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45995.12924328704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45995.12924328704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45995.12924328704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45995.12924328704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45995.12924328704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45995.12924328704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45995.12924328704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45995.12924328704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45995.12924328704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45995.12924328704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45995.12924328704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45995.12924328704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45995.12924328704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45995.12924328704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45995.12924328704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45995.12924328704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45995.12924328704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45995.12924328704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45995.12924328704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45995.12924328704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45995.12924328704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45995.12924328704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45995.12924328704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45995.12924328704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45995.12924328704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45995.12924328704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45995.12924328704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45995.12924328704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45995.12924328704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45995.12924328704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45995.12924328704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45995.12924328704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45995.12924328704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45995.12924328704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45995.12924328704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45995.12924328704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45995.12924328704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45995.12924328704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45995.12924328704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45995.12924328704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45995.12924328704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45995.12924328704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45995.12924328704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45995.12924328704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45995.12924328704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45995.12924328704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45995.12924328704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45995.12924328704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45995.12924328704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45995.12924328704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45995.12924328704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45995.12924328704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45995.12924328704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45995.12924328704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45995.12924328704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45995.12924328704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45995.12924328704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45995.12924328704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45995.12924328704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45995.12924328704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45995.12924328704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45995.12924328704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45995.12924328704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45995.12924328704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45995.12924328704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45995.12924328704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45995.12924328704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45995.12924328704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45995.12924328704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45995.12924328704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45995.12924328704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45995.12924328704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45995.12924328704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45995.12924328704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45995.12924328704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45995.12924328704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45995.12924328704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45995.12924328704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45995.12924328704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45995.12924328704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45995.12924328704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45995.12924328704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45995.12924328704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45995.12924328704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45995.12924328704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45995.12924328704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45995.12924328704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45995.12924328704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45995.12924328704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45995.12924328704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45995.12924328704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45995.12924328704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45995.12924328704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45995.12924328704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45995.12924328704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45995.12924328704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45995.12924328704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45995.12924328704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45995.12924328704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45995.12924328704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45995.12924328704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45995.12924328704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45995.12924328704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45995.12924328704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45995.12924328704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45995.12924328704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45995.12924328704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45995.12924328704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45995.12924328704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45995.12924328704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45995.12924328704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45995.12924328704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45995.12924328704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45995.12924328704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45995.12924328704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45995.12924328704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45995.12924328704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45995.12924328704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45995.12924328704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45995.12924328704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45995.12924328704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45995.12924328704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45995.12924328704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45995.12924328704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45995.12924328704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45995.12924328704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45995.12924328704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45995.12924328704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45995.12924328704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45995.12924328704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45995.12924328704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45995.12924328704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45995.12924328704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45995.12924328704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45995.12924328704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45995.12924328704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45995.12924328704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45995.12924328704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45995.12924328704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45995.12924328704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45995.12924328704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45995.12924328704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45995.12924328704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45995.12924328704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45995.12924328704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45995.12924328704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45995.12924328704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45995.12924328704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45995.12924328704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45995.12924328704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45995.12924328704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45995.12924328704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45995.12924328704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45995.12924328704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45995.12924328704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45995.12924328704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45995.12924328704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45995.12924328704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45995.12924328704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45995.12924328704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45995.12924328704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45995.12924328704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45995.12924328704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45995.12924328704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45995.12924328704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45995.12924328704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45995.12924328704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45995.12924328704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45995.12924328704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45995.12924328704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45995.12924328704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45995.12924328704</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103.29718310185126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68.940365972222935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46.468132175927167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13.755944675926003</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37" t="s">
        <v>33061</v>
      </c>
      <c r="E6" s="37" t="s">
        <v>39185</v>
      </c>
      <c r="F6" s="38">
        <v>45994.817233796297</v>
      </c>
      <c r="G6" s="135">
        <f ca="1">IFERROR(NOW()-F6,"")</f>
        <v>0.31200949074263917</v>
      </c>
      <c r="H6" s="38">
        <v>45994.806076388886</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45995.12924328704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45995.12924328704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45995.12924328704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45995.12924328704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45995.12924328704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45995.12924328704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45995.12924328704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45995.12924328704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45995.12924328704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45995.12924328704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45995.12924328704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45995.12924328704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45995.12924328704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45995.12924328704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45995.12924328704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45995.12924328704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45995.12924328704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45995.12924328704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45995.12924328704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45995.12924328704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45995.12924328704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45995.12924328704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45995.12924328704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45995.12924328704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45995.12924328704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45995.12924328704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45995.12924328704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45995.12924328704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45995.12924328704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45995.12924328704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45995.12924328704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45995.12924328704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45995.12924328704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45995.12924328704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45995.12924328704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45995.12924328704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45995.12924328704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45995.12924328704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45995.12924328704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45995.12924328704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45995.12924328704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45995.12924328704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45995.12924328704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45995.12924328704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45995.12924328704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45995.12924328704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45995.12924328704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45995.12924328704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45995.12924328704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45995.12924328704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45995.12924328704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45995.12924328704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45995.12924328704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45995.12924328704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45995.12924328704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45995.12924328704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45995.12924328704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45995.12924328704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45995.12924328704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45995.12924328704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45995.12924328704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45995.12924328704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45995.12924328704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45995.12924328704</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45995.12924328704</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39062</v>
      </c>
      <c r="E2" s="142" t="s">
        <v>39106</v>
      </c>
      <c r="F2" s="121"/>
      <c r="G2" s="72">
        <f ca="1">IFERROR(NOW()-F2,"-")</f>
        <v>45995.12924328704</v>
      </c>
      <c r="H2" s="121">
        <v>45994.855833333335</v>
      </c>
      <c r="I2" s="119" t="str">
        <f>IFERROR(VLOOKUP(D2,DB!A:F,6,0),"")</f>
        <v>Generator-SG</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30363</v>
      </c>
      <c r="E3" s="142" t="s">
        <v>39106</v>
      </c>
      <c r="F3" s="121">
        <v>45995.037789351853</v>
      </c>
      <c r="G3" s="72">
        <f ca="1">IFERROR(NOW()-F3,"-")</f>
        <v>9.1453935187018942E-2</v>
      </c>
      <c r="H3" s="121">
        <v>45995.037743055553</v>
      </c>
      <c r="I3" s="119" t="str">
        <f>IFERROR(VLOOKUP(D3,DB!A:F,6,0),"")</f>
        <v>SCECO</v>
      </c>
      <c r="J3" s="119" t="str">
        <f>IFERROR(VLOOKUP(D3,DB!A:G,7,0),"")</f>
        <v>Dead+In progress+No BB Design</v>
      </c>
      <c r="K3" s="122" t="s">
        <v>39215</v>
      </c>
      <c r="L3" s="137" t="str">
        <f>IFERROR(VLOOKUP(D3,DB!A:I,9,0),"")</f>
        <v>Latis</v>
      </c>
    </row>
    <row r="4" spans="1:16382" ht="31.5" customHeight="1">
      <c r="A4" s="118"/>
      <c r="B4" s="119" t="str">
        <f>IFERROR(VLOOKUP(D4,DB!A:K,11,0),"")</f>
        <v/>
      </c>
      <c r="C4" s="120"/>
      <c r="D4" s="119"/>
      <c r="E4" s="142"/>
      <c r="F4" s="121"/>
      <c r="G4" s="72">
        <f ca="1">IFERROR(NOW()-F4,"-")</f>
        <v>45995.12924328704</v>
      </c>
      <c r="H4" s="121"/>
      <c r="I4" s="119" t="str">
        <f>IFERROR(VLOOKUP(D4,DB!A:F,6,0),"")</f>
        <v/>
      </c>
      <c r="J4" s="119" t="str">
        <f>IFERROR(VLOOKUP(D4,DB!A:G,7,0),"")</f>
        <v/>
      </c>
      <c r="K4" s="122" t="s">
        <v>39216</v>
      </c>
      <c r="L4" s="137" t="str">
        <f>IFERROR(VLOOKUP(D4,DB!A:I,9,0),"")</f>
        <v/>
      </c>
    </row>
    <row r="5" spans="1:16382" ht="31.5" customHeight="1">
      <c r="A5" s="118"/>
      <c r="B5" s="119" t="str">
        <f>IFERROR(VLOOKUP(D5,DB!A:K,11,0),"")</f>
        <v/>
      </c>
      <c r="C5" s="120"/>
      <c r="D5" s="119"/>
      <c r="E5" s="142"/>
      <c r="F5" s="121"/>
      <c r="G5" s="72">
        <f t="shared" ref="G5:G64" ca="1" si="0">IFERROR(NOW()-F5,"-")</f>
        <v>45995.12924328704</v>
      </c>
      <c r="H5" s="121"/>
      <c r="I5" s="119" t="str">
        <f>IFERROR(VLOOKUP(D5,DB!A:F,6,0),"")</f>
        <v/>
      </c>
      <c r="J5" s="119" t="s">
        <v>39216</v>
      </c>
      <c r="K5" s="122"/>
      <c r="L5" s="137" t="str">
        <f>IFERROR(VLOOKUP(D5,DB!A:I,9,0),"")</f>
        <v/>
      </c>
    </row>
    <row r="6" spans="1:16382" ht="31.5" customHeight="1">
      <c r="A6" s="118"/>
      <c r="B6" s="119" t="str">
        <f>IFERROR(VLOOKUP(D6,DB!A:K,11,0),"")</f>
        <v/>
      </c>
      <c r="C6" s="120"/>
      <c r="D6" s="119"/>
      <c r="E6" s="142"/>
      <c r="F6" s="121"/>
      <c r="G6" s="72">
        <f t="shared" ca="1" si="0"/>
        <v>45995.12924328704</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45995.12924328704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45995.12924328704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45995.12924328704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45995.12924328704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45995.12924328704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45995.12924328704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45995.12924328704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45995.12924328704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45995.12924328704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45995.12924328704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45995.12924328704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45995.12924328704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45995.12924328704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45995.12924328704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45995.12924328704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45995.12924328704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45995.12924328704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45995.12924328704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45995.12924328704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45995.12924328704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45995.12924328704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45995.12924328704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45995.12924328704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45995.12924328704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45995.12924328704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45995.12924328704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45995.12924328704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45995.12924328704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45995.12924328704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45995.12924328704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45995.12924328704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45995.12924328704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45995.12924328704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45995.12924328704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45995.12924328704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45995.12924328704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45995.12924328704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45995.12924328704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45995.12924328704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45995.12924328704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45995.12924328704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45995.12924328704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45995.12924328704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45995.12924328704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45995.12924328704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45995.12924328704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45995.12924328704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45995.12924328704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45995.12924328704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45995.12924328704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45995.12924328704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45995.12924328704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45995.12924328704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45995.12924328704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45995.12924328704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45995.12924328704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45995.12924328704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45995.12924328704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45995.12924328704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45995.12924328704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45995.12924328704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45995.12924328704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45995.12924328704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45995.12924328704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45995.12924328704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45995.12924328704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45995.12924328704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45995.12924328704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45995.12924328704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45995.12924328704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45995.12924328704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45995.12924328704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45995.12924328704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45995.12924328704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45995.12924328704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45995.12924328704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45995.12924328704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45995.12924328704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45995.12924328704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45995.12924328704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45995.12924328704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45995.12924328704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45995.12924328704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45995.12924328704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45995.12924328704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45995.12924328704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45995.12924328704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45995.12924328704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45995.12924328704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45995.12924328704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45995.12924328704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45995.12924328704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45995.12924328704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45995.12924328704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45995.12924328704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45995.12924328704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45995.12924328704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45995.12924328704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45995.12924328704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45995.12924328704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45995.12924328704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45995.12924328704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45995.12924328704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45995.12924328704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45995.12924328704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45995.12924328704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45995.12924328704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45995.12924328704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45995.12924328704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45995.12924328704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45995.12924328704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45995.12924328704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45995.12924328704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45995.12924328704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45995.12924328704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45995.12924328704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45995.12924328704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45995.12924328704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45995.12924328704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45995.12924328704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45995.12924328704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45995.12924328704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45995.12924328704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45995.12924328704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45995.12924328704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45995.12924328704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45995.12924328704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45995.12924328704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45995.12924328704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45995.12924328704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45995.12924328704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45995.12924328704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45995.12924328704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45995.12924328704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45995.12924328704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45995.12924328704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45995.12924328704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45995.12924328704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45995.12924328704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45995.12924328704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45995.12924328704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45995.12924328704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45995.12924328704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45995.12924328704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45995.12924328704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45995.12924328704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45995.12924328704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45995.12924328704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45995.12924328704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45995.12924328704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45995.12924328704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45995.12924328704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45995.12924328704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45995.12924328704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45995.12924328704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45995.12924328704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45995.12924328704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45995.12924328704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45995.12924328704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45995.12924328704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45995.12924328704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45995.12924328704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45995.12924328704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45995.12924328704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45995.12924328704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45995.12924328704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45995.12924328704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45995.12924328704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45995.12924328704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45995.12924328704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45995.12924328704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45995.12924328704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45995.12924328704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45995.12924328704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45995.12924328704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45995.12924328704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45995.12924328704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45995.12924328704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45995.12924328704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45995.12924328704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45995.12924328704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45995.12924328704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45995.12924328704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45995.12924328704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45995.12924328704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45995.12924328704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45995.12924328704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45995.12924328704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45995.12924328704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45995.12924328704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45995.12924328704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45995.12924328704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45995.12924328704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45995.12924328704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45995.12924328704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45995.12924328704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45995.12924328704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45995.12924328704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45995.12924328704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45995.12924328704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45995.12924328704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45995.12924328704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45995.12924328704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45995.12924328704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45995.12924328704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45995.12924328704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45995.12924328704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45995.12924328704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45995.12924328704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45995.12924328704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45995.12924328704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45995.12924328704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45995.12924328704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45995.12924328704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45995.12924328704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45995.12924328704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45995.12924328704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45995.12924328704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45995.12924328704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45995.12924328704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45995.12924328704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45995.12924328704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45995.12924328704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45995.12924328704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45995.12924328704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45995.12924328704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45995.12924328704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45995.12924328704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45995.12924328704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45995.12924328704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45995.12924328704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45995.12924328704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45995.12924328704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45995.12924328704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45995.12924328704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45995.12924328704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45995.12924328704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45995.12924328704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45995.12924328704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45995.12924328704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45995.12924328704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45995.12924328704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45995.12924328704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45995.12924328704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45995.12924328704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45995.12924328704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45995.12924328704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45995.12924328704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45995.12924328704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45995.12924328704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45995.12924328704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45995.12924328704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45995.12924328704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45995.12924328704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45995.12924328704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45995.12924328704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45995.12924328704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45995.12924328704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45995.12924328704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45995.12924328704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45995.12924328704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45995.12924328704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45995.12924328704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45995.12924328704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45995.12924328704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45995.12924328704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45995.12924328704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45995.12924328704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45995.12924328704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45995.12924328704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45995.12924328704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45995.12924328704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45995.12924328704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45995.12924328704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45995.12924328704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45995.12924328704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45995.12924328704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45995.12924328704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45995.12924328704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45995.12924328704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45995.12924328704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45995.12924328704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45995.12924328704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45995.12924328704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45995.12924328704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45995.12924328704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45995.12924328704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45995.12924328704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45995.12924328704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45995.12924328704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45995.12924328704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45995.12924328704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45995.12924328704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45995.12924328704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45995.12924328704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45995.12924328704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45995.12924328704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45995.12924328704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45995.12924328704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45995.12924328704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45995.12924328704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45995.12924328704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45995.12924328704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45995.12924328704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45995.12924328704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45995.12924328704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45995.12924328704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45995.12924328704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45995.12924328704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45995.12924328704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45995.12924328704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45995.12924328704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45995.12924328704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45995.12924328704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45995.12924328704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45995.12924328704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45995.12924328704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45995.12924328704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45995.12924328704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45995.12924328704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45995.12924328704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45995.12924328704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45995.12924328704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45995.12924328704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45995.12924328704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45995.12924328704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45995.12924328704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45995.12924328704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45995.12924328704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45995.12924328704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45995.12924328704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45995.12924328704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45995.12924328704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45995.12924328704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45995.12924328704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45995.12924328704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45995.12924328704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45995.12924328704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45995.12924328704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45995.12924328704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45995.12924328704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45995.12924328704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45995.12924328704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45995.12924328704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45995.12924328704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45995.12924328704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45995.12924328704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45995.12924328704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45995.12924328704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45995.12924328704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45995.12924328704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45995.12924328704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45995.12924328704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45995.12924328704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45995.12924328704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45995.12924328704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45995.12924328704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45995.12924328704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45995.12924328704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45995.12924328704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45995.12924328704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45995.12924328704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45995.12924328704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45995.12924328704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45995.12924328704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45995.12924328704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45995.12924328704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45995.12924328704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45995.12924328704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45995.12924328704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45995.12924328704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45995.12924328704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45995.12924328704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45995.12924328704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45995.12924328704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45995.12924328704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45995.12924328704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45995.12924328704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45995.12924328704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45995.12924328704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45995.12924328704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45995.12924328704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45995.12924328704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45995.12924328704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45995.12924328704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45995.12924328704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45995.12924328704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45995.12924328704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45995.12924328704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45995.12924328704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45995.12924328704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45995.12924328704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45995.12924328704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45995.12924328704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45995.12924328704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45995.12924328704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45995.12924328704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45995.12924328704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45995.12924328704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45995.12924328704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45995.12924328704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45995.12924328704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45995.12924328704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45995.12924328704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45995.12924328704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45995.12924328704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45995.12924328704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45995.12924328704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45995.12924328704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45995.12924328704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45995.12924328704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45995.12924328704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45995.12924328704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45995.12924328704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45995.12924328704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45995.12924328704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45995.12924328704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45995.12924328704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45995.12924328704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45995.12924328704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45995.12924328704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45995.12924328704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45995.12924328704</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45995.12924328704</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