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107" documentId="120_S{2AC9BD13-BADA-5192-A53E-5A8FF88502F6}" xr6:coauthVersionLast="47" xr6:coauthVersionMax="47" xr10:uidLastSave="{C60B6072-A243-4F25-96CD-31D320E6A47E}"/>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5" i="1"/>
  <c r="L5" i="2"/>
  <c r="J5" i="2"/>
  <c r="I5" i="2"/>
  <c r="G5" i="2"/>
  <c r="B5" i="2"/>
  <c r="B3" i="4"/>
  <c r="D4" i="3"/>
  <c r="D5"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D8" i="3"/>
  <c r="G6" i="5"/>
  <c r="B6" i="5"/>
  <c r="I6" i="5"/>
  <c r="J6" i="5"/>
  <c r="L6" i="5"/>
  <c r="B3" i="1"/>
  <c r="G3" i="1"/>
  <c r="I3" i="1"/>
  <c r="J3" i="1"/>
  <c r="L3" i="1"/>
  <c r="B4" i="1"/>
  <c r="G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<sst xmlns="http://schemas.openxmlformats.org/spreadsheetml/2006/main" count="181604" uniqueCount="39218">
  <si>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</si>
  <si>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</si>
  <si>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</si>
  <si>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</si>
  <si>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</si>
  <si>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</si>
  <si>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</si>
  <si>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</si>
  <si>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</si>
  <si>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</si>
  <si>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</si>
  <si>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</si>
  <si>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</si>
  <si>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</si>
  <si>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</si>
  <si>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</si>
  <si>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</si>
  <si>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</si>
  <si>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</si>
  <si>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</si>
  <si>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</si>
  <si>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</si>
  <si>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</si>
  <si>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</si>
  <si>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</si>
  <si>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</si>
  <si>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</si>
  <si>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</si>
  <si>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</si>
  <si>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</si>
  <si>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</si>
  <si>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</si>
  <si>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</si>
  <si>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</si>
  <si>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</si>
  <si>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</si>
  <si>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</si>
  <si>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</si>
  <si>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</si>
  <si>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</si>
  <si>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</si>
  <si>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</si>
  <si>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</si>
  <si>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</si>
  <si>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</si>
  <si>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</si>
  <si>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</si>
  <si>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</si>
  <si>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</si>
  <si>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</si>
  <si>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</si>
  <si>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</si>
  <si>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</si>
  <si>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</si>
  <si>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</si>
  <si>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</si>
  <si>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</si>
  <si>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</si>
  <si>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</si>
  <si>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</si>
  <si>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</si>
  <si>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</si>
  <si>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</si>
  <si>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</si>
  <si>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</si>
  <si>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</si>
  <si>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</si>
  <si>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</si>
  <si>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</si>
  <si>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</si>
  <si>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</si>
  <si>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</si>
  <si>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</si>
  <si>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</si>
  <si>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</si>
  <si>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</si>
  <si>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</si>
  <si>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</si>
  <si>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</si>
  <si>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</si>
  <si>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</si>
  <si>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</si>
  <si>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</si>
  <si>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</si>
  <si>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</si>
  <si>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</si>
  <si>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</si>
  <si>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</si>
  <si>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</si>
  <si>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</si>
  <si>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</si>
  <si>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</si>
  <si>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</si>
  <si>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</si>
  <si>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</si>
  <si>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</si>
  <si>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</si>
  <si>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</si>
  <si>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</si>
  <si>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</si>
  <si>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</si>
  <si>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</si>
  <si>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</si>
  <si>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</si>
  <si>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</si>
  <si>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</si>
  <si>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</si>
  <si>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</si>
  <si>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</si>
  <si>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</si>
  <si>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</si>
  <si>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</si>
  <si>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</si>
  <si>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</si>
  <si>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</si>
  <si>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</si>
  <si>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</si>
  <si>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</si>
  <si>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</si>
  <si>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</si>
  <si>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</si>
  <si>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</si>
  <si>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</si>
  <si>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</si>
  <si>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</si>
  <si>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</si>
  <si>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</si>
  <si>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</si>
  <si>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</si>
  <si>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</si>
  <si>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</si>
  <si>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</si>
  <si>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</si>
  <si>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</si>
  <si>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</si>
  <si>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</si>
  <si>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</si>
  <si>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</si>
  <si>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</si>
  <si>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</si>
  <si>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</si>
  <si>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</si>
  <si>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</si>
  <si>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</si>
  <si>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</si>
  <si>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</si>
  <si>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</si>
  <si>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</si>
  <si>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</si>
  <si>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</si>
  <si>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</si>
  <si>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</si>
  <si>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</si>
  <si>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</si>
  <si>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</si>
  <si>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</si>
  <si>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</si>
  <si>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</si>
  <si>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</si>
  <si>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</si>
  <si>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</si>
  <si>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</si>
  <si>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</si>
  <si>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</si>
  <si>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</si>
  <si>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</si>
  <si>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</si>
  <si>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</si>
  <si>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</si>
  <si>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</si>
  <si>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</si>
  <si>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</si>
  <si>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</si>
  <si>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</si>
  <si>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</si>
  <si>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</si>
  <si>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</si>
  <si>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</si>
  <si>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</si>
  <si>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</si>
  <si>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</si>
  <si>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</si>
  <si>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</si>
  <si>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</si>
  <si>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</si>
  <si>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</si>
  <si>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</si>
  <si>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</si>
  <si>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</si>
  <si>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</si>
  <si>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</si>
  <si>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</si>
  <si>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</si>
  <si>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</si>
  <si>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</si>
  <si>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</si>
  <si>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</si>
  <si>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</si>
  <si>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</si>
  <si>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</si>
  <si>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</si>
  <si>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</si>
  <si>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</si>
  <si>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</si>
  <si>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</si>
  <si>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</si>
  <si>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</si>
  <si>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</si>
  <si>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</si>
  <si>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</si>
  <si>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</si>
  <si>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</si>
  <si>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</si>
  <si>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</si>
  <si>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</si>
  <si>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</si>
  <si>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</si>
  <si>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</si>
  <si>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</si>
  <si>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</si>
  <si>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</si>
  <si>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</si>
  <si>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</si>
  <si>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</si>
  <si>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</si>
  <si>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</si>
  <si>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</si>
  <si>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</si>
  <si>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</si>
  <si>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</si>
  <si>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</si>
  <si>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</si>
  <si>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</si>
  <si>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</si>
  <si>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</si>
  <si>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</si>
  <si>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</si>
  <si>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</si>
  <si>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</si>
  <si>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</si>
  <si>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</si>
  <si>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</si>
  <si>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</si>
  <si>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</si>
  <si>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</si>
  <si>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</si>
  <si>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</si>
  <si>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</si>
  <si>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</si>
  <si>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</si>
  <si>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</si>
  <si>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</si>
  <si>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</si>
  <si>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</si>
  <si>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</si>
  <si>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</si>
  <si>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</si>
  <si>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</si>
  <si>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</si>
  <si>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</si>
  <si>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</si>
  <si>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</si>
  <si>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</si>
  <si>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</si>
  <si>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</si>
  <si>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</si>
  <si>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</si>
  <si>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</si>
  <si>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</si>
  <si>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</si>
  <si>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</si>
  <si>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</si>
  <si>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</si>
  <si>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</si>
  <si>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</si>
  <si>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</si>
  <si>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</si>
  <si>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</si>
  <si>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</si>
  <si>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</si>
  <si>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</si>
  <si>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</si>
  <si>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</si>
  <si>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</si>
  <si>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</si>
  <si>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</si>
  <si>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</si>
  <si>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</si>
  <si>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</si>
  <si>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</si>
  <si>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</si>
  <si>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</si>
  <si>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</si>
  <si>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</si>
  <si>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</si>
  <si>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</si>
  <si>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</si>
  <si>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</si>
  <si>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</si>
  <si>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</si>
  <si>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</si>
  <si>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</si>
  <si>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</si>
  <si>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</si>
  <si>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</si>
  <si>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</si>
  <si>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</si>
  <si>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</si>
  <si>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</si>
  <si>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</si>
  <si>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</si>
  <si>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</si>
  <si>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</si>
  <si>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</si>
  <si>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</si>
  <si>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</si>
  <si>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</si>
  <si>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</si>
  <si>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</si>
  <si>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</si>
  <si>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</si>
  <si>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</si>
  <si>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</si>
  <si>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</si>
  <si>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</si>
  <si>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</si>
  <si>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</si>
  <si>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</si>
  <si>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</si>
  <si>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</si>
  <si>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</si>
  <si>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</si>
  <si>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</si>
  <si>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</si>
  <si>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</si>
  <si>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</si>
  <si>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</si>
  <si>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</si>
  <si>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</si>
  <si>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</si>
  <si>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</si>
  <si>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</si>
  <si>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</si>
  <si>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</si>
  <si>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</si>
  <si>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</si>
  <si>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</si>
  <si>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</si>
  <si>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</si>
  <si>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</si>
  <si>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</si>
  <si>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</si>
  <si>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</si>
  <si>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</si>
  <si>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</si>
  <si>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</si>
  <si>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</si>
  <si>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</si>
  <si>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</si>
  <si>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</si>
  <si>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</si>
  <si>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</si>
  <si>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</si>
  <si>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</si>
  <si>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</si>
  <si>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</si>
  <si>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</si>
  <si>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</si>
  <si>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</si>
  <si>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</si>
  <si>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</si>
  <si>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</si>
  <si>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</si>
  <si>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</si>
  <si>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</si>
  <si>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</si>
  <si>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</si>
  <si>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</si>
  <si>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</si>
  <si>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</si>
  <si>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</si>
  <si>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</si>
  <si>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</si>
  <si>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</si>
  <si>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</si>
  <si>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</si>
  <si>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</si>
  <si>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</si>
  <si>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</si>
  <si>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</si>
  <si>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</si>
  <si>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</si>
  <si>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</si>
  <si>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</si>
  <si>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</si>
  <si>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</si>
  <si>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</si>
  <si>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</si>
  <si>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</si>
  <si>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</si>
  <si>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</si>
  <si>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</si>
  <si>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</si>
  <si>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</si>
  <si>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</si>
  <si>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</si>
  <si>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</si>
  <si>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</si>
  <si>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</si>
  <si>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</si>
  <si>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</si>
  <si>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</si>
  <si>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</si>
  <si>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</si>
  <si>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</si>
  <si>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</si>
  <si>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</si>
  <si>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</si>
  <si>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</si>
  <si>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</si>
  <si>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</si>
  <si>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</si>
  <si>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</si>
  <si>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</si>
  <si>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</si>
  <si>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</si>
  <si>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</si>
  <si>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</si>
  <si>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</si>
  <si>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</si>
  <si>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</si>
  <si>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</si>
  <si>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</si>
  <si>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</si>
  <si>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</si>
  <si>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</si>
  <si>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</si>
  <si>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</si>
  <si>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</si>
  <si>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</si>
  <si>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</si>
  <si>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</si>
  <si>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</si>
  <si>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</si>
  <si>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</si>
  <si>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</si>
  <si>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</si>
  <si>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</si>
  <si>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</si>
  <si>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</si>
  <si>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</si>
  <si>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</si>
  <si>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</si>
  <si>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</si>
  <si>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</si>
  <si>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</si>
  <si>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</si>
  <si>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</si>
  <si>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</si>
  <si>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</si>
  <si>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</si>
  <si>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</si>
  <si>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</si>
  <si>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</si>
  <si>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</si>
  <si>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</si>
  <si>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</si>
  <si>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</si>
  <si>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</si>
  <si>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</si>
  <si>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</si>
  <si>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</si>
  <si>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</si>
  <si>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</si>
  <si>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</si>
  <si>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</si>
  <si>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</si>
  <si>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</si>
  <si>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</si>
  <si>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</si>
  <si>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</si>
  <si>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</si>
  <si>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</si>
  <si>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</si>
  <si>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</si>
  <si>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</si>
  <si>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</si>
  <si>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</si>
  <si>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</si>
  <si>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</si>
  <si>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</si>
  <si>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</si>
  <si>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</si>
  <si>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</si>
  <si>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</si>
  <si>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</si>
  <si>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</si>
  <si>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</si>
  <si>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</si>
  <si>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</si>
  <si>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</si>
  <si>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</si>
  <si>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</si>
  <si>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</si>
  <si>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</si>
  <si>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</si>
  <si>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</si>
  <si>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</si>
  <si>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</si>
  <si>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</si>
  <si>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</si>
  <si>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</si>
  <si>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</si>
  <si>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</si>
  <si>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</si>
  <si>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</si>
  <si>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</si>
  <si>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</si>
  <si>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</si>
  <si>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</si>
  <si>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</si>
  <si>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</si>
  <si>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</si>
  <si>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</si>
  <si>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</si>
  <si>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</si>
  <si>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</si>
  <si>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</si>
  <si>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</si>
  <si>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</si>
  <si>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</si>
  <si>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</si>
  <si>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</si>
  <si>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</si>
  <si>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</si>
  <si>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</si>
  <si>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</si>
  <si>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</si>
  <si>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</si>
  <si>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</si>
  <si>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</si>
  <si>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</si>
  <si>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</si>
  <si>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</si>
  <si>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</si>
  <si>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</si>
  <si>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</si>
  <si>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</si>
  <si>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</si>
  <si>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</si>
  <si>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</si>
  <si>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</si>
  <si>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</si>
  <si>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</si>
  <si>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</si>
  <si>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</si>
  <si>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</si>
  <si>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</si>
  <si>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</si>
  <si>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</si>
  <si>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</si>
  <si>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</si>
  <si>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</si>
  <si>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</si>
  <si>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</si>
  <si>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</si>
  <si>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</si>
  <si>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</si>
  <si>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</si>
  <si>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</si>
  <si>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</si>
  <si>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</si>
  <si>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</si>
  <si>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</si>
  <si>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</si>
  <si>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</si>
  <si>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</si>
  <si>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</si>
  <si>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</si>
  <si>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</si>
  <si>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</si>
  <si>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</si>
  <si>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</si>
  <si>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</si>
  <si>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</si>
  <si>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</si>
  <si>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</si>
  <si>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</si>
  <si>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</si>
  <si>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</si>
  <si>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</si>
  <si>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</si>
  <si>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</si>
  <si>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</si>
  <si>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</si>
  <si>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</si>
  <si>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</si>
  <si>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</si>
  <si>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</si>
  <si>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</si>
  <si>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</si>
  <si>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</si>
  <si>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</si>
  <si>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</si>
  <si>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</si>
  <si>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</si>
  <si>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</si>
  <si>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</si>
  <si>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</si>
  <si>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</si>
  <si>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</si>
  <si>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</si>
  <si>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</si>
  <si>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</si>
  <si>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</si>
  <si>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</si>
  <si>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</si>
  <si>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</si>
  <si>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</si>
  <si>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</si>
  <si>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</si>
  <si>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</si>
  <si>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</si>
  <si>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</si>
  <si>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</si>
  <si>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</si>
  <si>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</si>
  <si>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</si>
  <si>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</si>
  <si>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</si>
  <si>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</si>
  <si>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</si>
  <si>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</si>
  <si>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</si>
  <si>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</si>
  <si>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</si>
  <si>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</si>
  <si>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</si>
  <si>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</si>
  <si>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</si>
  <si>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</si>
  <si>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</si>
  <si>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</si>
  <si>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</si>
  <si>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</si>
  <si>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</si>
  <si>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</si>
  <si>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</si>
  <si>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</si>
  <si>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</si>
  <si>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</si>
  <si>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</si>
  <si>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</si>
  <si>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</si>
  <si>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</si>
  <si>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</si>
  <si>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</si>
  <si>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</si>
  <si>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</si>
  <si>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</si>
  <si>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</si>
  <si>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</si>
  <si>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</si>
  <si>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</si>
  <si>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</si>
  <si>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</si>
  <si>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</si>
  <si>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</si>
  <si>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</si>
  <si>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</si>
  <si>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</si>
  <si>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</si>
  <si>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</si>
  <si>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</si>
  <si>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</si>
  <si>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</si>
  <si>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</si>
  <si>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</si>
  <si>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</si>
  <si>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</si>
  <si>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</si>
  <si>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</si>
  <si>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</si>
  <si>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</si>
  <si>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</si>
  <si>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</si>
  <si>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</si>
  <si>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</si>
  <si>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</si>
  <si>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</si>
  <si>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</si>
  <si>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</si>
  <si>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</si>
  <si>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</si>
  <si>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</si>
  <si>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</si>
  <si>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</si>
  <si>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</si>
  <si>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</si>
  <si>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</si>
  <si>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</si>
  <si>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</si>
  <si>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</si>
  <si>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</si>
  <si>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</si>
  <si>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</si>
  <si>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</si>
  <si>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</si>
  <si>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</si>
  <si>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</si>
  <si>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</si>
  <si>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</si>
  <si>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</si>
  <si>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</si>
  <si>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</si>
  <si>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</si>
  <si>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</si>
  <si>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</si>
  <si>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</si>
  <si>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</si>
  <si>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</si>
  <si>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</si>
  <si>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</si>
  <si>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</si>
  <si>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</si>
  <si>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</si>
  <si>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</si>
  <si>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</si>
  <si>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</si>
  <si>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</si>
  <si>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</si>
  <si>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</si>
  <si>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</si>
  <si>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</si>
  <si>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</si>
  <si>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</si>
  <si>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</si>
  <si>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</si>
  <si>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</si>
  <si>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</si>
  <si>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</si>
  <si>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</si>
  <si>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</si>
  <si>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</si>
  <si>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</si>
  <si>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</si>
  <si>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</si>
  <si>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</si>
  <si>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</si>
  <si>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</si>
  <si>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</si>
  <si>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</si>
  <si>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</si>
  <si>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</si>
  <si>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</si>
  <si>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</si>
  <si>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</si>
  <si>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</si>
  <si>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</si>
  <si>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</si>
  <si>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</si>
  <si>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</si>
  <si>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</si>
  <si>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</si>
  <si>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</si>
  <si>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</si>
  <si>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</si>
  <si>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</si>
  <si>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</si>
  <si>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</si>
  <si>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</si>
  <si>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</si>
  <si>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</si>
  <si>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</si>
  <si>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</si>
  <si>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</si>
  <si>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</si>
  <si>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</si>
  <si>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</si>
  <si>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</si>
  <si>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</si>
  <si>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</si>
  <si>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</si>
  <si>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</si>
  <si>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</si>
  <si>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</si>
  <si>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</si>
  <si>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</si>
  <si>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</si>
  <si>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</si>
  <si>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</si>
  <si>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</si>
  <si>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</si>
  <si>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</si>
  <si>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</si>
  <si>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</si>
  <si>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</si>
  <si>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</si>
  <si>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</si>
  <si>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</si>
  <si>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</si>
  <si>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</si>
  <si>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</si>
  <si>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</si>
  <si>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</si>
  <si>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</si>
  <si>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</si>
  <si>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</si>
  <si>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</si>
  <si>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</si>
  <si>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</si>
  <si>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</si>
  <si>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</si>
  <si>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</si>
  <si>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</si>
  <si>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</si>
  <si>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</si>
  <si>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</si>
  <si>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</si>
  <si>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</si>
  <si>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</si>
  <si>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</si>
  <si>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</si>
  <si>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</si>
  <si>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</si>
  <si>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</si>
  <si>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</si>
  <si>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</si>
  <si>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</si>
  <si>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</si>
  <si>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</si>
  <si>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</si>
  <si>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</si>
  <si>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</si>
  <si>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</si>
  <si>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</si>
  <si>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</si>
  <si>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</si>
  <si>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</si>
  <si>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</si>
  <si>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</si>
  <si>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</si>
  <si>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</si>
  <si>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</si>
  <si>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</si>
  <si>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</si>
  <si>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</si>
  <si>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</si>
  <si>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</si>
  <si>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</si>
  <si>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</si>
  <si>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</si>
  <si>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</si>
  <si>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</si>
  <si>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</si>
  <si>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</si>
  <si>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</si>
  <si>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</si>
  <si>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</si>
  <si>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</si>
  <si>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</si>
  <si>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</si>
  <si>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</si>
  <si>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</si>
  <si>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</si>
  <si>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</si>
  <si>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</si>
  <si>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</si>
  <si>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</si>
  <si>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</si>
  <si>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</si>
  <si>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</si>
  <si>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</si>
  <si>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</si>
  <si>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</si>
  <si>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</si>
  <si>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</si>
  <si>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</si>
  <si>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</si>
  <si>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</si>
  <si>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</si>
  <si>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</si>
  <si>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</si>
  <si>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</si>
  <si>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</si>
  <si>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</si>
  <si>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</si>
  <si>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</si>
  <si>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</si>
  <si>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</si>
  <si>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</si>
  <si>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</si>
  <si>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</si>
  <si>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</si>
  <si>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</si>
  <si>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</si>
  <si>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</si>
  <si>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</si>
  <si>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</si>
  <si>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</si>
  <si>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</si>
  <si>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</si>
  <si>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</si>
  <si>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</si>
  <si>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</si>
  <si>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</si>
  <si>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</si>
  <si>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</si>
  <si>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</si>
  <si>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</si>
  <si>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</si>
  <si>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</si>
  <si>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</si>
  <si>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</si>
  <si>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</si>
  <si>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</si>
  <si>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</si>
  <si>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</si>
  <si>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</si>
  <si>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</si>
  <si>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</si>
  <si>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</si>
  <si>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</si>
  <si>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</si>
  <si>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</si>
  <si>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</si>
  <si>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</si>
  <si>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</si>
  <si>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</si>
  <si>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</si>
  <si>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</si>
  <si>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</si>
  <si>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</si>
  <si>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</si>
  <si>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</si>
  <si>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</si>
  <si>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</si>
  <si>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</si>
  <si>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</si>
  <si>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</si>
  <si>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</si>
  <si>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</si>
  <si>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</si>
  <si>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</si>
  <si>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</si>
  <si>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</si>
  <si>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</si>
  <si>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</si>
  <si>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</si>
  <si>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</si>
  <si>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</si>
  <si>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</si>
  <si>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</si>
  <si>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</si>
  <si>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</si>
  <si>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</si>
  <si>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</si>
  <si>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</si>
  <si>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</si>
  <si>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</si>
  <si>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</si>
  <si>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</si>
  <si>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</si>
  <si>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</si>
  <si>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</si>
  <si>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</si>
  <si>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</si>
  <si>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</si>
  <si>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</si>
  <si>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</si>
  <si>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</si>
  <si>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</si>
  <si>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</si>
  <si>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</si>
  <si>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</si>
  <si>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</si>
  <si>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</si>
  <si>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</si>
  <si>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</si>
  <si>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</si>
  <si>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</si>
  <si>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</si>
  <si>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</si>
  <si>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</si>
  <si>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</si>
  <si>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</si>
  <si>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</si>
  <si>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</si>
  <si>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</si>
  <si>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</si>
  <si>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</si>
  <si>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</si>
  <si>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</si>
  <si>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</si>
  <si>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</si>
  <si>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</si>
  <si>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</si>
  <si>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</si>
  <si>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</si>
  <si>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</si>
  <si>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</si>
  <si>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</si>
  <si>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</si>
  <si>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</si>
  <si>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</si>
  <si>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</si>
  <si>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</si>
  <si>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</si>
  <si>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</si>
  <si>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</si>
  <si>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</si>
  <si>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</si>
  <si>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</si>
  <si>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</si>
  <si>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</si>
  <si>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</si>
  <si>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</si>
  <si>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</si>
  <si>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</si>
  <si>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</si>
  <si>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</si>
  <si>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</si>
  <si>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</si>
  <si>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</si>
  <si>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</si>
  <si>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</si>
  <si>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</si>
  <si>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</si>
  <si>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</si>
  <si>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</si>
  <si>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</si>
  <si>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</si>
  <si>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</si>
  <si>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</si>
  <si>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</si>
  <si>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</si>
  <si>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</si>
  <si>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</si>
  <si>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</si>
  <si>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</si>
  <si>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</si>
  <si>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</si>
  <si>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</si>
  <si>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</si>
  <si>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</si>
  <si>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</si>
  <si>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</si>
  <si>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</si>
  <si>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</si>
  <si>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</si>
  <si>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</si>
  <si>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</si>
  <si>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</si>
  <si>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</si>
  <si>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</si>
  <si>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</si>
  <si>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</si>
  <si>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</si>
  <si>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</si>
  <si>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</si>
  <si>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</si>
  <si>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</si>
  <si>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</si>
  <si>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</si>
  <si>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</si>
  <si>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</si>
  <si>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</si>
  <si>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</si>
  <si>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</si>
  <si>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</si>
  <si>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</si>
  <si>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</si>
  <si>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</si>
  <si>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</si>
  <si>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</si>
  <si>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</si>
  <si>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</si>
  <si>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</si>
  <si>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</si>
  <si>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</si>
  <si>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</si>
  <si>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</si>
  <si>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</si>
  <si>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</si>
  <si>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</si>
  <si>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</si>
  <si>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</si>
  <si>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</si>
  <si>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</si>
  <si>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</si>
  <si>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</si>
  <si>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</si>
  <si>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</si>
  <si>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</si>
  <si>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</si>
  <si>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</si>
  <si>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</si>
  <si>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</si>
  <si>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</si>
  <si>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</si>
  <si>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</si>
  <si>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</si>
  <si>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</si>
  <si>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</si>
  <si>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</si>
  <si>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</si>
  <si>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</si>
  <si>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</si>
  <si>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</si>
  <si>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</si>
  <si>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</si>
  <si>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</si>
  <si>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</si>
  <si>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</si>
  <si>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</si>
  <si>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</si>
  <si>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</si>
  <si>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</si>
  <si>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</si>
  <si>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</si>
  <si>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</si>
  <si>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</si>
  <si>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</si>
  <si>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</si>
  <si>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</si>
  <si>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</si>
  <si>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</si>
  <si>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</si>
  <si>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</si>
  <si>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</si>
  <si>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</si>
  <si>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</si>
  <si>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</si>
  <si>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</si>
  <si>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</si>
  <si>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</si>
  <si>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</si>
  <si>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</si>
  <si>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</si>
  <si>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</si>
  <si>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</si>
  <si>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</si>
  <si>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</si>
  <si>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</si>
  <si>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</si>
  <si>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</si>
  <si>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</si>
  <si>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</si>
  <si>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</si>
  <si>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</si>
  <si>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</si>
  <si>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</si>
  <si>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</si>
  <si>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</si>
  <si>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</si>
  <si>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</si>
  <si>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</si>
  <si>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</si>
  <si>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</si>
  <si>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</si>
  <si>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</si>
  <si>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</si>
  <si>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</si>
  <si>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</si>
  <si>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</si>
  <si>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</si>
  <si>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</si>
  <si>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</si>
  <si>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</si>
  <si>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</si>
  <si>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</si>
  <si>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</si>
  <si>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</si>
  <si>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</si>
  <si>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</si>
  <si>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</si>
  <si>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</si>
  <si>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</si>
  <si>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</si>
  <si>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</si>
  <si>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</si>
  <si>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</si>
  <si>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</si>
  <si>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</si>
  <si>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</si>
  <si>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</si>
  <si>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</si>
  <si>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</si>
  <si>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</si>
  <si>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</si>
  <si>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</si>
  <si>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</si>
  <si>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</si>
  <si>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</si>
  <si>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</si>
  <si>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</si>
  <si>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</si>
  <si>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</si>
  <si>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</si>
  <si>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</si>
  <si>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</si>
  <si>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</si>
  <si>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</si>
  <si>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</si>
  <si>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</si>
  <si>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</si>
  <si>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</si>
  <si>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</si>
  <si>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</si>
  <si>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</si>
  <si>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</si>
  <si>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</si>
  <si>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</si>
  <si>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</si>
  <si>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</si>
  <si>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</si>
  <si>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</si>
  <si>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</si>
  <si>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</si>
  <si>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</si>
  <si>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</si>
  <si>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</si>
  <si>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</si>
  <si>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</si>
  <si>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</si>
  <si>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</si>
  <si>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</si>
  <si>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</si>
  <si>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</si>
  <si>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</si>
  <si>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</si>
  <si>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</si>
  <si>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</si>
  <si>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</si>
  <si>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</si>
  <si>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</si>
  <si>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</si>
  <si>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</si>
  <si>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</si>
  <si>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</si>
  <si>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</si>
  <si>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</si>
  <si>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</si>
  <si>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</si>
  <si>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</si>
  <si>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</si>
  <si>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</si>
  <si>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</si>
  <si>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</si>
  <si>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</si>
  <si>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</si>
  <si>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</si>
  <si>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</si>
  <si>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</si>
  <si>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</si>
  <si>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</si>
  <si>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</si>
  <si>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</si>
  <si>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</si>
  <si>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</si>
  <si>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</si>
  <si>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</si>
  <si>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</si>
  <si>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</si>
  <si>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</si>
  <si>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</si>
  <si>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</si>
  <si>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</si>
  <si>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</si>
  <si>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</si>
  <si>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</si>
  <si>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</si>
  <si>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</si>
  <si>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</si>
  <si>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</si>
  <si>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</si>
  <si>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</si>
  <si>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</si>
  <si>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</si>
  <si>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</si>
  <si>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</si>
  <si>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</si>
  <si>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</si>
  <si>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</si>
  <si>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</si>
  <si>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</si>
  <si>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</si>
  <si>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</si>
  <si>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</si>
  <si>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</si>
  <si>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</si>
  <si>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</si>
  <si>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</si>
  <si>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</si>
  <si>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</si>
  <si>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</si>
  <si>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</si>
  <si>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</si>
  <si>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</si>
  <si>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</si>
  <si>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</si>
  <si>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</si>
  <si>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</si>
  <si>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</si>
  <si>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</si>
  <si>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</si>
  <si>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</si>
  <si>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</si>
  <si>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</si>
  <si>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</si>
  <si>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</si>
  <si>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</si>
  <si>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</si>
  <si>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</si>
  <si>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</si>
  <si>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</si>
  <si>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</si>
  <si>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</si>
  <si>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</si>
  <si>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</si>
  <si>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</si>
  <si>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</si>
  <si>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</si>
  <si>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</si>
  <si>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</si>
  <si>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</si>
  <si>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</si>
  <si>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</si>
  <si>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</si>
  <si>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</si>
  <si>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</si>
  <si>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</si>
  <si>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</si>
  <si>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</si>
  <si>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</si>
  <si>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</si>
  <si>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</si>
  <si>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</si>
  <si>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</si>
  <si>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</si>
  <si>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</si>
  <si>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</si>
  <si>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</si>
  <si>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</si>
  <si>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</si>
  <si>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</si>
  <si>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</si>
  <si>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</si>
  <si>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</si>
  <si>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</si>
  <si>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</si>
  <si>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</si>
  <si>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</si>
  <si>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</si>
  <si>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</si>
  <si>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</si>
  <si>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</si>
  <si>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</si>
  <si>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</si>
  <si>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</si>
  <si>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</si>
  <si>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</si>
  <si>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</si>
  <si>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</si>
  <si>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</si>
  <si>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</si>
  <si>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</si>
  <si>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</si>
  <si>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</si>
  <si>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</si>
  <si>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</si>
  <si>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</si>
  <si>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</si>
  <si>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</si>
  <si>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</si>
  <si>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</si>
  <si>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</si>
  <si>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</si>
  <si>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</si>
  <si>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</si>
  <si>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</si>
  <si>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</si>
  <si>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</si>
  <si>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</si>
  <si>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</si>
  <si>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</si>
  <si>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</si>
  <si>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</si>
  <si>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</si>
  <si>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</si>
  <si>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</si>
  <si>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</si>
  <si>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</si>
  <si>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</si>
  <si>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</si>
  <si>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</si>
  <si>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</si>
  <si>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</si>
  <si>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</si>
  <si>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</si>
  <si>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</si>
  <si>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</si>
  <si>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</si>
  <si>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</si>
  <si>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</si>
  <si>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</si>
  <si>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</si>
  <si>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</si>
  <si>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</si>
  <si>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</si>
  <si>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</si>
  <si>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</si>
  <si>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</si>
  <si>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</si>
  <si>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</si>
  <si>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</si>
  <si>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</si>
  <si>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</si>
  <si>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</si>
  <si>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</si>
  <si>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</si>
  <si>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</si>
  <si>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</si>
  <si>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</si>
  <si>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</si>
  <si>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</si>
  <si>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</si>
  <si>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</si>
  <si>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</si>
  <si>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</si>
  <si>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</si>
  <si>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</si>
  <si>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</si>
  <si>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</si>
  <si>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</si>
  <si>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</si>
  <si>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</si>
  <si>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</si>
  <si>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</si>
  <si>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</si>
  <si>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</si>
  <si>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</si>
  <si>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</si>
  <si>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</si>
  <si>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</si>
  <si>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</si>
  <si>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</si>
  <si>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</si>
  <si>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</si>
  <si>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</si>
  <si>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</si>
  <si>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</si>
  <si>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</si>
  <si>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</si>
  <si>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</si>
  <si>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</si>
  <si>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</si>
  <si>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</si>
  <si>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</si>
  <si>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</si>
  <si>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</si>
  <si>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</si>
  <si>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</si>
  <si>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</si>
  <si>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</si>
  <si>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</si>
  <si>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</si>
  <si>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</si>
  <si>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</si>
  <si>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</si>
  <si>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</si>
  <si>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</si>
  <si>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</si>
  <si>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</si>
  <si>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</si>
  <si>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</si>
  <si>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</si>
  <si>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</si>
  <si>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</si>
  <si>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</si>
  <si>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</si>
  <si>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</si>
  <si>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</si>
  <si>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</si>
  <si>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</si>
  <si>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</si>
  <si>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</si>
  <si>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</si>
  <si>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</si>
  <si>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</si>
  <si>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</si>
  <si>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</si>
  <si>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</si>
  <si>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</si>
  <si>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</si>
  <si>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</si>
  <si>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</si>
  <si>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</si>
  <si>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</si>
  <si>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</si>
  <si>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</si>
  <si>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</si>
  <si>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</si>
  <si>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</si>
  <si>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</si>
  <si>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</si>
  <si>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</si>
  <si>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</si>
  <si>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</si>
  <si>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</si>
  <si>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</si>
  <si>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</si>
  <si>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</si>
  <si>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</si>
  <si>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</si>
  <si>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</si>
  <si>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</si>
  <si>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</si>
  <si>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</si>
  <si>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</si>
  <si>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</si>
  <si>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</si>
  <si>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</si>
  <si>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</si>
  <si>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</si>
  <si>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</si>
  <si>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</si>
  <si>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</si>
  <si>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</si>
  <si>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</si>
  <si>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</si>
  <si>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</si>
  <si>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</si>
  <si>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</si>
  <si>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</si>
  <si>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</si>
  <si>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</si>
  <si>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</si>
  <si>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</si>
  <si>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</si>
  <si>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</si>
  <si>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</si>
  <si>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</si>
  <si>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</si>
  <si>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</si>
  <si>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</si>
  <si>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</si>
  <si>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</si>
  <si>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</si>
  <si>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</si>
  <si>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</si>
  <si>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</si>
  <si>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</si>
  <si>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</si>
  <si>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</si>
  <si>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</si>
  <si>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</si>
  <si>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</si>
  <si>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</si>
  <si>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</si>
  <si>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</si>
  <si>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</si>
  <si>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</si>
  <si>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</si>
  <si>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</si>
  <si>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</si>
  <si>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</si>
  <si>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</si>
  <si>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</si>
  <si>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</si>
  <si>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</si>
  <si>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</si>
  <si>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</si>
  <si>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</si>
  <si>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</si>
  <si>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</si>
  <si>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</si>
  <si>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</si>
  <si>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</si>
  <si>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</si>
  <si>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</si>
  <si>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</si>
  <si>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</si>
  <si>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</si>
  <si>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</si>
  <si>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</si>
  <si>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</si>
  <si>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</si>
  <si>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</si>
  <si>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</si>
  <si>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</si>
  <si>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</si>
  <si>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</si>
  <si>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</si>
  <si>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</si>
  <si>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</si>
  <si>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</si>
  <si>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</si>
  <si>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</si>
  <si>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</si>
  <si>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</si>
  <si>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</si>
  <si>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</si>
  <si>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</si>
  <si>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</si>
  <si>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</si>
  <si>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</si>
  <si>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</si>
  <si>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</si>
  <si>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</si>
  <si>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</si>
  <si>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</si>
  <si>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</si>
  <si>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</si>
  <si>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</si>
  <si>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</si>
  <si>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</si>
  <si>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</si>
  <si>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</si>
  <si>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</si>
  <si>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</si>
  <si>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</si>
  <si>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</si>
  <si>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</si>
  <si>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</si>
  <si>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</si>
  <si>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</si>
  <si>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</si>
  <si>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</si>
  <si>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</si>
  <si>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</si>
  <si>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</si>
  <si>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</si>
  <si>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</si>
  <si>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</si>
  <si>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</si>
  <si>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</si>
  <si>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</si>
  <si>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</si>
  <si>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</si>
  <si>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</si>
  <si>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</si>
  <si>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</si>
  <si>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</si>
  <si>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</si>
  <si>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</si>
  <si>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</si>
  <si>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</si>
  <si>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</si>
  <si>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</si>
  <si>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</si>
  <si>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</si>
  <si>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</si>
  <si>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</si>
  <si>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</si>
  <si>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</si>
  <si>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</si>
  <si>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</si>
  <si>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</si>
  <si>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</si>
  <si>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</si>
  <si>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</si>
  <si>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</si>
  <si>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</si>
  <si>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</si>
  <si>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</si>
  <si>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</si>
  <si>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</si>
  <si>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</si>
  <si>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</si>
  <si>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</si>
  <si>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</si>
  <si>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</si>
  <si>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</si>
  <si>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</si>
  <si>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</si>
  <si>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</si>
  <si>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</si>
  <si>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</si>
  <si>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</si>
  <si>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</si>
  <si>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</si>
  <si>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</si>
  <si>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</si>
  <si>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</si>
  <si>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</si>
  <si>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</si>
  <si>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</si>
  <si>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</si>
  <si>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</si>
  <si>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</si>
  <si>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</si>
  <si>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</si>
  <si>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</si>
  <si>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</si>
  <si>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</si>
  <si>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</si>
  <si>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</si>
  <si>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</si>
  <si>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</si>
  <si>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</si>
  <si>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</si>
  <si>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</si>
  <si>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</si>
  <si>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</si>
  <si>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</si>
  <si>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</si>
  <si>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</si>
  <si>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</si>
  <si>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</si>
  <si>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</si>
  <si>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</si>
  <si>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</si>
  <si>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</si>
  <si>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</si>
  <si>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</si>
  <si>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</si>
  <si>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</si>
  <si>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</si>
  <si>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</si>
  <si>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</si>
  <si>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</si>
  <si>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</si>
  <si>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</si>
  <si>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</si>
  <si>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</si>
  <si>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</si>
  <si>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</si>
  <si>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</si>
  <si>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</si>
  <si>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</si>
  <si>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</si>
  <si>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</si>
  <si>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</si>
  <si>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</si>
  <si>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</si>
  <si>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</si>
  <si>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</si>
  <si>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</si>
  <si>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</si>
  <si>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</si>
  <si>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</si>
  <si>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</si>
  <si>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</si>
  <si>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</si>
  <si>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</si>
  <si>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</si>
  <si>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</si>
  <si>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</si>
  <si>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</si>
  <si>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</si>
  <si>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</si>
  <si>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</si>
  <si>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</si>
  <si>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</si>
  <si>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</si>
  <si>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</si>
  <si>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</si>
  <si>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</si>
  <si>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</si>
  <si>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</si>
  <si>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</si>
  <si>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</si>
  <si>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</si>
  <si>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</si>
  <si>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</si>
  <si>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</si>
  <si>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</si>
  <si>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</si>
  <si>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</si>
  <si>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</si>
  <si>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</si>
  <si>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</si>
  <si>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</si>
  <si>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</si>
  <si>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</si>
  <si>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</si>
  <si>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</si>
  <si>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</si>
  <si>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</si>
  <si>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</si>
  <si>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</si>
  <si>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</si>
  <si>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</si>
  <si>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</si>
  <si>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</si>
  <si>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</si>
  <si>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</si>
  <si>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</si>
  <si>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</si>
  <si>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</si>
  <si>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</si>
  <si>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</si>
  <si>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</si>
  <si>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</si>
  <si>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</si>
  <si>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</si>
  <si>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</si>
  <si>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</si>
  <si>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</si>
  <si>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</si>
  <si>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</si>
  <si>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</si>
  <si>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</si>
  <si>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</si>
  <si>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</si>
  <si>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</si>
  <si>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</si>
  <si>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</si>
  <si>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</si>
  <si>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</si>
  <si>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</si>
  <si>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</si>
  <si>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</si>
  <si>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</si>
  <si>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</si>
  <si>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</si>
  <si>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</si>
  <si>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</si>
  <si>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</si>
  <si>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</si>
  <si>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</si>
  <si>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</si>
  <si>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</si>
  <si>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</si>
  <si>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</si>
  <si>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</si>
  <si>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</si>
  <si>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</si>
  <si>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</si>
  <si>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</si>
  <si>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</si>
  <si>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</si>
  <si>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</si>
  <si>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</si>
  <si>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</si>
  <si>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</si>
  <si>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</si>
  <si>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</si>
  <si>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</si>
  <si>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</si>
  <si>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</si>
  <si>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</si>
  <si>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</si>
  <si>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</si>
  <si>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</si>
  <si>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</si>
  <si>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</si>
  <si>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</si>
  <si>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</si>
  <si>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</si>
  <si>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</si>
  <si>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</si>
  <si>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</si>
  <si>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</si>
  <si>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</si>
  <si>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</si>
  <si>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</si>
  <si>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</si>
  <si>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</si>
  <si>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</si>
  <si>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</si>
  <si>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</si>
  <si>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</si>
  <si>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</si>
  <si>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</si>
  <si>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</si>
  <si>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</si>
  <si>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</si>
  <si>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</si>
  <si>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</si>
  <si>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</si>
  <si>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</si>
  <si>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</si>
  <si>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</si>
  <si>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</si>
  <si>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</si>
  <si>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</si>
  <si>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</si>
  <si>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</si>
  <si>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</si>
  <si>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</si>
  <si>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</si>
  <si>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</si>
  <si>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</si>
  <si>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</si>
  <si>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</si>
  <si>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</si>
  <si>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</si>
  <si>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</si>
  <si>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</si>
  <si>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</si>
  <si>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</si>
  <si>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</si>
  <si>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</si>
  <si>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</si>
  <si>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</si>
  <si>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</si>
  <si>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</si>
  <si>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</si>
  <si>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</si>
  <si>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</si>
  <si>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</si>
  <si>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</si>
  <si>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</si>
  <si>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</si>
  <si>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</si>
  <si>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</si>
  <si>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</si>
  <si>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</si>
  <si>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</si>
  <si>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</si>
  <si>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</si>
  <si>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</si>
  <si>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</si>
  <si>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</si>
  <si>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</si>
  <si>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</si>
  <si>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</si>
  <si>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</si>
  <si>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</si>
  <si>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</si>
  <si>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</si>
  <si>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</si>
  <si>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</si>
  <si>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</si>
  <si>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</si>
  <si>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</si>
  <si>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</si>
  <si>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</si>
  <si>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</si>
  <si>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</si>
  <si>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</si>
  <si>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</si>
  <si>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</si>
  <si>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</si>
  <si>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</si>
  <si>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</si>
  <si>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</si>
  <si>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</si>
  <si>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</si>
  <si>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</si>
  <si>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</si>
  <si>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</si>
  <si>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</si>
  <si>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</si>
  <si>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</si>
  <si>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</si>
  <si>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</si>
  <si>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</si>
  <si>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</si>
  <si>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</si>
  <si>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</si>
  <si>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</si>
  <si>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</si>
  <si>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</si>
  <si>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</si>
  <si>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</si>
  <si>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</si>
  <si>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</si>
  <si>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</si>
  <si>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</si>
  <si>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</si>
  <si>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</si>
  <si>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</si>
  <si>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</si>
  <si>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</si>
  <si>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</si>
  <si>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</si>
  <si>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</si>
  <si>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</si>
  <si>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</si>
  <si>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</si>
  <si>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</si>
  <si>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</si>
  <si>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</si>
  <si>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</si>
  <si>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</si>
  <si>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</si>
  <si>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</si>
  <si>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</si>
  <si>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</si>
  <si>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</si>
  <si>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</si>
  <si>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</si>
  <si>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</si>
  <si>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</si>
  <si>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</si>
  <si>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</si>
  <si>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</si>
  <si>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</si>
  <si>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</si>
  <si>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</si>
  <si>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</si>
  <si>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</si>
  <si>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</si>
  <si>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</si>
  <si>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</si>
  <si>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</si>
  <si>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</si>
  <si>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</si>
  <si>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</si>
  <si>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</si>
  <si>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</si>
  <si>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</si>
  <si>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</si>
  <si>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</si>
  <si>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</si>
  <si>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</si>
  <si>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</si>
  <si>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</si>
  <si>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</si>
  <si>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</si>
  <si>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</si>
  <si>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</si>
  <si>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</si>
  <si>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</si>
  <si>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</si>
  <si>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</si>
  <si>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</si>
  <si>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</si>
  <si>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</si>
  <si>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</si>
  <si>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</si>
  <si>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</si>
  <si>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</si>
  <si>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</si>
  <si>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</si>
  <si>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</si>
  <si>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</si>
  <si>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</si>
  <si>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</si>
  <si>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</si>
  <si>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</si>
  <si>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</si>
  <si>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</si>
  <si>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</si>
  <si>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</si>
  <si>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</si>
  <si>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</si>
  <si>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</si>
  <si>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</si>
  <si>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</si>
  <si>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</si>
  <si>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</si>
  <si>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</si>
  <si>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</si>
  <si>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</si>
  <si>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</si>
  <si>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</si>
  <si>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</si>
  <si>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</si>
  <si>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</si>
  <si>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</si>
  <si>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</si>
  <si>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</si>
  <si>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</si>
  <si>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</si>
  <si>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</si>
  <si>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</si>
  <si>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</si>
  <si>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</si>
  <si>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</si>
  <si>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</si>
  <si>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</si>
  <si>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</si>
  <si>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</si>
  <si>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</si>
  <si>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</si>
  <si>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</si>
  <si>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</si>
  <si>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</si>
  <si>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</si>
  <si>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</si>
  <si>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</si>
  <si>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</si>
  <si>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</si>
  <si>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</si>
  <si>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</si>
  <si>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</si>
  <si>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</si>
  <si>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</si>
  <si>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</si>
  <si>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</si>
  <si>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</si>
  <si>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</si>
  <si>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</si>
  <si>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</si>
  <si>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</si>
  <si>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</si>
  <si>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</si>
  <si>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</si>
  <si>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</si>
  <si>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</si>
  <si>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</si>
  <si>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</si>
  <si>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</si>
  <si>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</si>
  <si>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</si>
  <si>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</si>
  <si>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</si>
  <si>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</si>
  <si>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</si>
  <si>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</si>
  <si>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</si>
  <si>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</si>
  <si>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</si>
  <si>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</si>
  <si>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</si>
  <si>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</si>
  <si>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</si>
  <si>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</si>
  <si>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</si>
  <si>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</si>
  <si>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</si>
  <si>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</si>
  <si>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</si>
  <si>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</si>
  <si>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</si>
  <si>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</si>
  <si>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</si>
  <si>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</si>
  <si>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</si>
  <si>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</si>
  <si>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</si>
  <si>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</si>
  <si>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</si>
  <si>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</si>
  <si>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</si>
  <si>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</si>
  <si>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</si>
  <si>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</si>
  <si>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</si>
  <si>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</si>
  <si>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</si>
  <si>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</si>
  <si>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</si>
  <si>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</si>
  <si>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</si>
  <si>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</si>
  <si>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</si>
  <si>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</si>
  <si>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</si>
  <si>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</si>
  <si>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</si>
  <si>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</si>
  <si>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</si>
  <si>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</si>
  <si>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</si>
  <si>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</si>
  <si>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</si>
  <si>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</si>
  <si>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</si>
  <si>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</si>
  <si>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</si>
  <si>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</si>
  <si>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</si>
  <si>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</si>
  <si>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</si>
  <si>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</si>
  <si>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</si>
  <si>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</si>
  <si>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</si>
  <si>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</si>
  <si>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</si>
  <si>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</si>
  <si>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</si>
  <si>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</si>
  <si>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</si>
  <si>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</si>
  <si>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</si>
  <si>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</si>
  <si>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</si>
  <si>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</si>
  <si>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</si>
  <si>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</si>
  <si>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</si>
  <si>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</si>
  <si>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</si>
  <si>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</si>
  <si>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</si>
  <si>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</si>
  <si>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</si>
  <si>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</si>
  <si>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</si>
  <si>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</si>
  <si>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</si>
  <si>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</si>
  <si>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</si>
  <si>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</si>
  <si>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</si>
  <si>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</si>
  <si>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</si>
  <si>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</si>
  <si>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</si>
  <si>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</si>
  <si>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</si>
  <si>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</si>
  <si>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</si>
  <si>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</si>
  <si>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</si>
  <si>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</si>
  <si>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</si>
  <si>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</si>
  <si>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</si>
  <si>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</si>
  <si>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</si>
  <si>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</si>
  <si>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</si>
  <si>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</si>
  <si>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</si>
  <si>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</si>
  <si>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</si>
  <si>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</si>
  <si>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</si>
  <si>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</si>
  <si>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</si>
  <si>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</si>
  <si>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</si>
  <si>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</si>
  <si>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</si>
  <si>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</si>
  <si>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</si>
  <si>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</si>
  <si>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</si>
  <si>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</si>
  <si>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</si>
  <si>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</si>
  <si>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</si>
  <si>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</si>
  <si>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</si>
  <si>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</si>
  <si>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</si>
  <si>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</si>
  <si>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</si>
  <si>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</si>
  <si>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</si>
  <si>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</si>
  <si>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</si>
  <si>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</si>
  <si>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</si>
  <si>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</si>
  <si>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</si>
  <si>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</si>
  <si>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</si>
  <si>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</si>
  <si>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</si>
  <si>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</si>
  <si>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</si>
  <si>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</si>
  <si>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</si>
  <si>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</si>
  <si>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</si>
  <si>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</si>
  <si>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</si>
  <si>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</si>
  <si>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</si>
  <si>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</si>
  <si>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</si>
  <si>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</si>
  <si>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</si>
  <si>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</si>
  <si>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</si>
  <si>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</si>
  <si>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</si>
  <si>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</si>
  <si>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</si>
  <si>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</si>
  <si>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</si>
  <si>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</si>
  <si>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</si>
  <si>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</si>
  <si>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</si>
  <si>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</si>
  <si>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</si>
  <si>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</si>
  <si>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</si>
  <si>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</si>
  <si>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</si>
  <si>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</si>
  <si>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</si>
  <si>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</si>
  <si>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</si>
  <si>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</si>
  <si>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</si>
  <si>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</si>
  <si>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</si>
  <si>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</si>
  <si>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</si>
  <si>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</si>
  <si>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</si>
  <si>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</si>
  <si>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</si>
  <si>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</si>
  <si>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</si>
  <si>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</si>
  <si>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</si>
  <si>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</si>
  <si>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</si>
  <si>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</si>
  <si>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</si>
  <si>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</si>
  <si>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</si>
  <si>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</si>
  <si>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</si>
  <si>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</si>
  <si>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</si>
  <si>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</si>
  <si>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</si>
  <si>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</si>
  <si>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</si>
  <si>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</si>
  <si>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</si>
  <si>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</si>
  <si>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</si>
  <si>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</si>
  <si>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</si>
  <si>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</si>
  <si>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</si>
  <si>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</si>
  <si>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</si>
  <si>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</si>
  <si>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</si>
  <si>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</si>
  <si>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</si>
  <si>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</si>
  <si>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</si>
  <si>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</si>
  <si>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</si>
  <si>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</si>
  <si>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</si>
  <si>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</si>
  <si>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</si>
  <si>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</si>
  <si>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</si>
  <si>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</si>
  <si>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</si>
  <si>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</si>
  <si>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</si>
  <si>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</si>
  <si>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</si>
  <si>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</si>
  <si>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</si>
  <si>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</si>
  <si>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</si>
  <si>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</si>
  <si>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</si>
  <si>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</si>
  <si>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</si>
  <si>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</si>
  <si>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</si>
  <si>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</si>
  <si>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</si>
  <si>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</si>
  <si>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</si>
  <si>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</si>
  <si>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</si>
  <si>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</si>
  <si>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</si>
  <si>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</si>
  <si>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</si>
  <si>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</si>
  <si>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</si>
  <si>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</si>
  <si>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</si>
  <si>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</si>
  <si>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</si>
  <si>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</si>
  <si>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</si>
  <si>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</si>
  <si>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</si>
  <si>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</si>
  <si>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</si>
  <si>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</si>
  <si>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</si>
  <si>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</si>
  <si>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</si>
  <si>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</si>
  <si>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</si>
  <si>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</si>
  <si>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</si>
  <si>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</si>
  <si>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</si>
  <si>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</si>
  <si>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</si>
  <si>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</si>
  <si>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</si>
  <si>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</si>
  <si>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</si>
  <si>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</si>
  <si>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</si>
  <si>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</si>
  <si>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</si>
  <si>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</si>
  <si>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</si>
  <si>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</si>
  <si>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</si>
  <si>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</si>
  <si>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</si>
  <si>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</si>
  <si>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</si>
  <si>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</si>
  <si>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</si>
  <si>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</si>
  <si>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</si>
  <si>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</si>
  <si>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</si>
  <si>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</si>
  <si>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</si>
  <si>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</si>
  <si>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</si>
  <si>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</si>
  <si>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</si>
  <si>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</si>
  <si>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</si>
  <si>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</si>
  <si>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</si>
  <si>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</si>
  <si>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</si>
  <si>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</si>
  <si>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</si>
  <si>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</si>
  <si>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</si>
  <si>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</si>
  <si>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</si>
  <si>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</si>
  <si>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</si>
  <si>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</si>
  <si>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</si>
  <si>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</si>
  <si>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</si>
  <si>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</si>
  <si>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</si>
  <si>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</si>
  <si>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</si>
  <si>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</si>
  <si>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</si>
  <si>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</si>
  <si>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</si>
  <si>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</si>
  <si>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</si>
  <si>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</si>
  <si>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</si>
  <si>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</si>
  <si>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</si>
  <si>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</si>
  <si>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</si>
  <si>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</si>
  <si>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</si>
  <si>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</si>
  <si>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</si>
  <si>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</si>
  <si>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</si>
  <si>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</si>
  <si>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</si>
  <si>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</si>
  <si>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</si>
  <si>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</si>
  <si>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</si>
  <si>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</si>
  <si>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</si>
  <si>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</si>
  <si>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</si>
  <si>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</si>
  <si>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</si>
  <si>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</si>
  <si>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</si>
  <si>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</si>
  <si>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</si>
  <si>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</si>
  <si>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</si>
  <si>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</si>
  <si>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</si>
  <si>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</si>
  <si>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</si>
  <si>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</si>
  <si>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</si>
  <si>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</si>
  <si>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</si>
  <si>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</si>
  <si>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</si>
  <si>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</si>
  <si>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</si>
  <si>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</si>
  <si>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</si>
  <si>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</si>
  <si>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</si>
  <si>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</si>
  <si>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</si>
  <si>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</si>
  <si>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</si>
  <si>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</si>
  <si>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</si>
  <si>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</si>
  <si>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</si>
  <si>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</si>
  <si>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</si>
  <si>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</si>
  <si>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</si>
  <si>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</si>
  <si>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</si>
  <si>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</si>
  <si>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</si>
  <si>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</si>
  <si>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</si>
  <si>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</si>
  <si>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</si>
  <si>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</si>
  <si>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</si>
  <si>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</si>
  <si>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</si>
  <si>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</si>
  <si>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</si>
  <si>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</si>
  <si>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</si>
  <si>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</si>
  <si>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</si>
  <si>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</si>
  <si>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</si>
  <si>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</si>
  <si>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</si>
  <si>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</si>
  <si>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</si>
  <si>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</si>
  <si>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</si>
  <si>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</si>
  <si>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</si>
  <si>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</si>
  <si>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</si>
  <si>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</si>
  <si>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</si>
  <si>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</si>
  <si>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</si>
  <si>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</si>
  <si>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</si>
  <si>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</si>
  <si>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</si>
  <si>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</si>
  <si>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</si>
  <si>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</si>
  <si>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</si>
  <si>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</si>
  <si>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</si>
  <si>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</si>
  <si>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</si>
  <si>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</si>
  <si>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</si>
  <si>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</si>
  <si>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</si>
  <si>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</si>
  <si>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</si>
  <si>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</si>
  <si>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</si>
  <si>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</si>
  <si>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</si>
  <si>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</si>
  <si>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</si>
  <si>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</si>
  <si>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</si>
  <si>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</si>
  <si>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</si>
  <si>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</si>
  <si>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</si>
  <si>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</si>
  <si>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</si>
  <si>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</si>
  <si>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</si>
  <si>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</si>
  <si>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</si>
  <si>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</si>
  <si>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</si>
  <si>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</si>
  <si>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</si>
  <si>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</si>
  <si>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</si>
  <si>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</si>
  <si>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</si>
  <si>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</si>
  <si>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</si>
  <si>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</si>
  <si>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</si>
  <si>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</si>
  <si>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</si>
  <si>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</si>
  <si>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</si>
  <si>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</si>
  <si>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</si>
  <si>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</si>
  <si>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</si>
  <si>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</si>
  <si>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</si>
  <si>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</si>
  <si>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</si>
  <si>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</si>
  <si>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</si>
  <si>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</si>
  <si>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</si>
  <si>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</si>
  <si>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</si>
  <si>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</si>
  <si>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</si>
  <si>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</si>
  <si>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</si>
  <si>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</si>
  <si>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</si>
  <si>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</si>
  <si>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</si>
  <si>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</si>
  <si>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</si>
  <si>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</si>
  <si>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</si>
  <si>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</si>
  <si>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</si>
  <si>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</si>
  <si>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</si>
  <si>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</si>
  <si>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</si>
  <si>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</si>
  <si>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</si>
  <si>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</si>
  <si>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</si>
  <si>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</si>
  <si>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</si>
  <si>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</si>
  <si>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</si>
  <si>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</si>
  <si>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</si>
  <si>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</si>
  <si>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</si>
  <si>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</si>
  <si>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</si>
  <si>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</si>
  <si>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</si>
  <si>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</si>
  <si>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</si>
  <si>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</si>
  <si>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</si>
  <si>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</si>
  <si>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</si>
  <si>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</si>
  <si>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</si>
  <si>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</si>
  <si>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</si>
  <si>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</si>
  <si>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</si>
  <si>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</si>
  <si>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</si>
  <si>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</si>
  <si>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</si>
  <si>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</si>
  <si>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</si>
  <si>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</si>
  <si>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</si>
  <si>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</si>
  <si>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</si>
  <si>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</si>
  <si>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</si>
  <si>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</si>
  <si>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</si>
  <si>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</si>
  <si>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</si>
  <si>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</si>
  <si>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</si>
  <si>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</si>
  <si>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</si>
  <si>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</si>
  <si>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</si>
  <si>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</si>
  <si>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</si>
  <si>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</si>
  <si>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</si>
  <si>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</si>
  <si>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</si>
  <si>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</si>
  <si>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</si>
  <si>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</si>
  <si>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</si>
  <si>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</si>
  <si>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</si>
  <si>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</si>
  <si>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</si>
  <si>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</si>
  <si>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</si>
  <si>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</si>
  <si>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</si>
  <si>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</si>
  <si>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</si>
  <si>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</si>
  <si>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</si>
  <si>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</si>
  <si>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</si>
  <si>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</si>
  <si>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</si>
  <si>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</si>
  <si>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</si>
  <si>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</si>
  <si>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</si>
  <si>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</si>
  <si>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</si>
  <si>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</si>
  <si>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</si>
  <si>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</si>
  <si>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</si>
  <si>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</si>
  <si>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</si>
  <si>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</si>
  <si>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</si>
  <si>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</si>
  <si>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</si>
  <si>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</si>
  <si>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</si>
  <si>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</si>
  <si>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</si>
  <si>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</si>
  <si>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</si>
  <si>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</si>
  <si>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</si>
  <si>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</si>
  <si>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</si>
  <si>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</si>
  <si>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</si>
  <si>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</si>
  <si>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</si>
  <si>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</si>
  <si>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</si>
  <si>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</si>
  <si>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</si>
  <si>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</si>
  <si>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</si>
  <si>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</si>
  <si>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</si>
  <si>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</si>
  <si>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</si>
  <si>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</si>
  <si>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</si>
  <si>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</si>
  <si>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</si>
  <si>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</si>
  <si>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</si>
  <si>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</si>
  <si>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</si>
  <si>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</si>
  <si>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</si>
  <si>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</si>
  <si>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</si>
  <si>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</si>
  <si>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</si>
  <si>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</si>
  <si>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</si>
  <si>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</si>
  <si>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</si>
  <si>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</si>
  <si>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</si>
  <si>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</si>
  <si>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</si>
  <si>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</si>
  <si>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</si>
  <si>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</si>
  <si>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</si>
  <si>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</si>
  <si>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</si>
  <si>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</si>
  <si>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</si>
  <si>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</si>
  <si>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</si>
  <si>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</si>
  <si>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</si>
  <si>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</si>
  <si>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</si>
  <si>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</si>
  <si>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</si>
  <si>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</si>
  <si>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</si>
  <si>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</si>
  <si>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</si>
  <si>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</si>
  <si>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</si>
  <si>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</si>
  <si>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</si>
  <si>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</si>
  <si>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</si>
  <si>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</si>
  <si>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</si>
  <si>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</si>
  <si>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</si>
  <si>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</si>
  <si>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</si>
  <si>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</si>
  <si>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</si>
  <si>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</si>
  <si>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</si>
  <si>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</si>
  <si>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</si>
  <si>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</si>
  <si>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</si>
  <si>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</si>
  <si>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</si>
  <si>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</si>
  <si>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</si>
  <si>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</si>
  <si>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</si>
  <si>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</si>
  <si>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</si>
  <si>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</si>
  <si>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</si>
  <si>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</si>
  <si>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</si>
  <si>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</si>
  <si>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</si>
  <si>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</si>
  <si>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</si>
  <si>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</si>
  <si>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</si>
  <si>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</si>
  <si>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</si>
  <si>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</si>
  <si>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</si>
  <si>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</si>
  <si>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</si>
  <si>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</si>
  <si>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</si>
  <si>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</si>
  <si>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</si>
  <si>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</si>
  <si>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</si>
  <si>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</si>
  <si>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</si>
  <si>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</si>
  <si>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</si>
  <si>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</si>
  <si>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</si>
  <si>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</si>
  <si>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</si>
  <si>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</si>
  <si>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</si>
  <si>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</si>
  <si>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</si>
  <si>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</si>
  <si>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</si>
  <si>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</si>
  <si>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</si>
  <si>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</si>
  <si>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</si>
  <si>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</si>
  <si>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</si>
  <si>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</si>
  <si>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</si>
  <si>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</si>
  <si>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</si>
  <si>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</si>
  <si>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</si>
  <si>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</si>
  <si>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</si>
  <si>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</si>
  <si>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</si>
  <si>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</si>
  <si>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</si>
  <si>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</si>
  <si>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</si>
  <si>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</si>
  <si>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</si>
  <si>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</si>
  <si>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</si>
  <si>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</si>
  <si>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</si>
  <si>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</si>
  <si>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</si>
  <si>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</si>
  <si>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</si>
  <si>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</si>
  <si>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</si>
  <si>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</si>
  <si>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</si>
  <si>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</si>
  <si>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</si>
  <si>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</si>
  <si>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</si>
  <si>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</si>
  <si>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</si>
  <si>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</si>
  <si>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</si>
  <si>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</si>
  <si>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</si>
  <si>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</si>
  <si>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</si>
  <si>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</si>
  <si>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</si>
  <si>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</si>
  <si>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</si>
  <si>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</si>
  <si>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</si>
  <si>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</si>
  <si>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</si>
  <si>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</si>
  <si>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</si>
  <si>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</si>
  <si>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</si>
  <si>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</si>
  <si>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</si>
  <si>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</si>
  <si>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</si>
  <si>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</si>
  <si>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</si>
  <si>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</si>
  <si>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</si>
  <si>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</si>
  <si>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</si>
  <si>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</si>
  <si>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</si>
  <si>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</si>
  <si>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</si>
  <si>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</si>
  <si>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</si>
  <si>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</si>
  <si>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</si>
  <si>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</si>
  <si>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</si>
  <si>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</si>
  <si>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</si>
  <si>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</si>
  <si>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</si>
  <si>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</si>
  <si>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</si>
  <si>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</si>
  <si>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</si>
  <si>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</si>
  <si>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</si>
  <si>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</si>
  <si>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</si>
  <si>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</si>
  <si>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</si>
  <si>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</si>
  <si>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</si>
  <si>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</si>
  <si>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</si>
  <si>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</si>
  <si>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</si>
  <si>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</si>
  <si>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</si>
  <si>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</si>
  <si>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</si>
  <si>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</si>
  <si>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</si>
  <si>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</si>
  <si>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</si>
  <si>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</si>
  <si>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</si>
  <si>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</si>
  <si>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</si>
  <si>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</si>
  <si>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</si>
  <si>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</si>
  <si>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</si>
  <si>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</si>
  <si>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</si>
  <si>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</si>
  <si>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</si>
  <si>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</si>
  <si>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</si>
  <si>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</si>
  <si>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</si>
  <si>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</si>
  <si>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</si>
  <si>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</si>
  <si>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</si>
  <si>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</si>
  <si>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</si>
  <si>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</si>
  <si>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</si>
  <si>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</si>
  <si>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</si>
  <si>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</si>
  <si>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</si>
  <si>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</si>
  <si>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</si>
  <si>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</si>
  <si>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</si>
  <si>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</si>
  <si>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</si>
  <si>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</si>
  <si>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</si>
  <si>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</si>
  <si>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</si>
  <si>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</si>
  <si>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</si>
  <si>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</si>
  <si>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</si>
  <si>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</si>
  <si>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</si>
  <si>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</si>
  <si>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</si>
  <si>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</si>
  <si>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</si>
  <si>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</si>
  <si>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</si>
  <si>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</si>
  <si>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</si>
  <si>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</si>
  <si>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</si>
  <si>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</si>
  <si>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</si>
  <si>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</si>
  <si>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</si>
  <si>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</si>
  <si>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</si>
  <si>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</si>
  <si>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</si>
  <si>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</si>
  <si>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</si>
  <si>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</si>
  <si>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</si>
  <si>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</si>
  <si>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</si>
  <si>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</si>
  <si>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</si>
  <si>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</si>
  <si>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</si>
  <si>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</si>
  <si>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</si>
  <si>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</si>
  <si>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</si>
  <si>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</si>
  <si>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</si>
  <si>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</si>
  <si>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</si>
  <si>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</si>
  <si>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</si>
  <si>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</si>
  <si>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</si>
  <si>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</si>
  <si>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</si>
  <si>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</si>
  <si>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</si>
  <si>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</si>
  <si>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</si>
  <si>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</si>
  <si>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</si>
  <si>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</si>
  <si>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</si>
  <si>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</si>
  <si>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</si>
  <si>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</si>
  <si>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</si>
  <si>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</si>
  <si>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</si>
  <si>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</si>
  <si>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</si>
  <si>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</si>
  <si>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</si>
  <si>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</si>
  <si>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</si>
  <si>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</si>
  <si>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</si>
  <si>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</si>
  <si>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</si>
  <si>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</si>
  <si>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</si>
  <si>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</si>
  <si>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</si>
  <si>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</si>
  <si>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</si>
  <si>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</si>
  <si>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</si>
  <si>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</si>
  <si>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</si>
  <si>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</si>
  <si>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</si>
  <si>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</si>
  <si>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</si>
  <si>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</si>
  <si>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</si>
  <si>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</si>
  <si>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</si>
  <si>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</si>
  <si>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</si>
  <si>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</si>
  <si>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</si>
  <si>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</si>
  <si>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</si>
  <si>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</si>
  <si>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</si>
  <si>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</si>
  <si>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</si>
  <si>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</si>
  <si>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</si>
  <si>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</si>
  <si>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</si>
  <si>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</si>
  <si>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</si>
  <si>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</si>
  <si>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</si>
  <si>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</si>
  <si>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</si>
  <si>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</si>
  <si>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</si>
  <si>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</si>
  <si>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</si>
  <si>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</si>
  <si>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</si>
  <si>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</si>
  <si>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</si>
  <si>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</si>
  <si>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</si>
  <si>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</si>
  <si>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</si>
  <si>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</si>
  <si>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</si>
  <si>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</si>
  <si>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</si>
  <si>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</si>
  <si>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</si>
  <si>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</si>
  <si>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</si>
  <si>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</si>
  <si>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</si>
  <si>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</si>
  <si>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</si>
  <si>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</si>
  <si>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</si>
  <si>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</si>
  <si>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</si>
  <si>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</si>
  <si>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</si>
  <si>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</si>
  <si>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</si>
  <si>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</si>
  <si>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</si>
  <si>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</si>
  <si>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</si>
  <si>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</si>
  <si>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</si>
  <si>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</si>
  <si>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</si>
  <si>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</si>
  <si>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</si>
  <si>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</si>
  <si>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</si>
  <si>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</si>
  <si>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</si>
  <si>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</si>
  <si>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</si>
  <si>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</si>
  <si>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</si>
  <si>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</si>
  <si>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</si>
  <si>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</si>
  <si>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</si>
  <si>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</si>
  <si>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</si>
  <si>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</si>
  <si>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</si>
  <si>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</si>
  <si>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</si>
  <si>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</si>
  <si>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</si>
  <si>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</si>
  <si>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</si>
  <si>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</si>
  <si>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</si>
  <si>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</si>
  <si>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</si>
  <si>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</si>
  <si>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</si>
  <si>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</si>
  <si>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</si>
  <si>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</si>
  <si>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</si>
  <si>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</si>
  <si>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</si>
  <si>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</si>
  <si>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</si>
  <si>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</si>
  <si>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</si>
  <si>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</si>
  <si>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</si>
  <si>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</si>
  <si>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</si>
  <si>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</si>
  <si>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</si>
  <si>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</si>
  <si>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</si>
  <si>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</si>
  <si>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</si>
  <si>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</si>
  <si>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</si>
  <si>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</si>
  <si>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</si>
  <si>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</si>
  <si>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</si>
  <si>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</si>
  <si>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</si>
  <si>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</si>
  <si>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</si>
  <si>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</si>
  <si>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</si>
  <si>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</si>
  <si>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</si>
  <si>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</si>
  <si>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</si>
  <si>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</si>
  <si>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</si>
  <si>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</si>
  <si>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</si>
  <si>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</si>
  <si>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</si>
  <si>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</si>
  <si>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</si>
  <si>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</si>
  <si>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</si>
  <si>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</si>
  <si>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</si>
  <si>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</si>
  <si>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</si>
  <si>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</si>
  <si>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</si>
  <si>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</si>
  <si>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</si>
  <si>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</si>
  <si>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</si>
  <si>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</si>
  <si>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</si>
  <si>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</si>
  <si>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</si>
  <si>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</si>
  <si>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</si>
  <si>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</si>
  <si>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</si>
  <si>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</si>
  <si>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</si>
  <si>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</si>
  <si>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</si>
  <si>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</si>
  <si>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</si>
  <si>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</si>
  <si>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</si>
  <si>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</si>
  <si>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</si>
  <si>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</si>
  <si>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</si>
  <si>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</si>
  <si>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</si>
  <si>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</si>
  <si>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</si>
  <si>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</si>
  <si>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</si>
  <si>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</si>
  <si>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</si>
  <si>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</si>
  <si>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</si>
  <si>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</si>
  <si>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</si>
  <si>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</si>
  <si>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</si>
  <si>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</si>
  <si>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</si>
  <si>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</si>
  <si>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</si>
  <si>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</si>
  <si>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</si>
  <si>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</si>
  <si>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</si>
  <si>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</si>
  <si>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</si>
  <si>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</si>
  <si>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</si>
  <si>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</si>
  <si>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</si>
  <si>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</si>
  <si>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</si>
  <si>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</si>
  <si>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</si>
  <si>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</si>
  <si>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</si>
  <si>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</si>
  <si>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</si>
  <si>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</si>
  <si>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</si>
  <si>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</si>
  <si>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</si>
  <si>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</si>
  <si>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</si>
  <si>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</si>
  <si>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</si>
  <si>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</si>
  <si>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</si>
  <si>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</si>
  <si>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</si>
  <si>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</si>
  <si>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</si>
  <si>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</si>
  <si>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</si>
  <si>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</si>
  <si>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</si>
  <si>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</si>
  <si>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</si>
  <si>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</si>
  <si>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</si>
  <si>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</si>
  <si>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</si>
  <si>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</si>
  <si>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</si>
  <si>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</si>
  <si>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</si>
  <si>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</si>
  <si>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</si>
  <si>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</si>
  <si>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</si>
  <si>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</si>
  <si>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</si>
  <si>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</si>
  <si>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</si>
  <si>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</si>
  <si>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</si>
  <si>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</si>
  <si>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</si>
  <si>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</si>
  <si>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</si>
  <si>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</si>
  <si>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</si>
  <si>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</si>
  <si>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</si>
  <si>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</si>
  <si>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</si>
  <si>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</si>
  <si>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</si>
  <si>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</si>
  <si>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</si>
  <si>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</si>
  <si>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</si>
  <si>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</si>
  <si>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</si>
  <si>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</si>
  <si>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</si>
  <si>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</si>
  <si>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</si>
  <si>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</si>
  <si>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</si>
  <si>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</si>
  <si>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</si>
  <si>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</si>
  <si>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</si>
  <si>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</si>
  <si>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</si>
  <si>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</si>
  <si>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</si>
  <si>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</si>
  <si>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</si>
  <si>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</si>
  <si>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</si>
  <si>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</si>
  <si>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</si>
  <si>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</si>
  <si>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</si>
  <si>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</si>
  <si>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</si>
  <si>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</si>
  <si>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</si>
  <si>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</si>
  <si>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</si>
  <si>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</si>
  <si>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</si>
  <si>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</si>
  <si>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</si>
  <si>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</si>
  <si>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</si>
  <si>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</si>
  <si>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</si>
  <si>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</si>
  <si>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</si>
  <si>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</si>
  <si>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</si>
  <si>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</si>
  <si>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</si>
  <si>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</si>
  <si>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</si>
  <si>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</si>
  <si>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</si>
  <si>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</si>
  <si>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</si>
  <si>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</si>
  <si>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</si>
  <si>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</si>
  <si>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</si>
  <si>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</si>
  <si>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</si>
  <si>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</si>
  <si>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</si>
  <si>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</si>
  <si>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</si>
  <si>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</si>
  <si>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</si>
  <si>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</si>
  <si>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</si>
  <si>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</si>
  <si>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</si>
  <si>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</si>
  <si>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</si>
  <si>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</si>
  <si>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</si>
  <si>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</si>
  <si>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</si>
  <si>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</si>
  <si>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</si>
  <si>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</si>
  <si>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</si>
  <si>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</si>
  <si>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</si>
  <si>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</si>
  <si>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</si>
  <si>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</si>
  <si>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</si>
  <si>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</si>
  <si>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</si>
  <si>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</si>
  <si>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</si>
  <si>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</si>
  <si>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</si>
  <si>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</si>
  <si>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</si>
  <si>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</si>
  <si>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</si>
  <si>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</si>
  <si>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</si>
  <si>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</si>
  <si>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</si>
  <si>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</si>
  <si>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</si>
  <si>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</si>
  <si>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</si>
  <si>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</si>
  <si>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</si>
  <si>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</si>
  <si>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</si>
  <si>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</si>
  <si>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</si>
  <si>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</si>
  <si>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</si>
  <si>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</si>
  <si>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</si>
  <si>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</si>
  <si>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</si>
  <si>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</si>
  <si>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</si>
  <si>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</si>
  <si>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</si>
  <si>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</si>
  <si>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</si>
  <si>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</si>
  <si>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</si>
  <si>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</si>
  <si>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</si>
  <si>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</si>
  <si>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</si>
  <si>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</si>
  <si>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</si>
  <si>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</si>
  <si>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</si>
  <si>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</si>
  <si>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</si>
  <si>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</si>
  <si>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</si>
  <si>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</si>
  <si>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</si>
  <si>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</si>
  <si>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</si>
  <si>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</si>
  <si>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</si>
  <si>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</si>
  <si>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</si>
  <si>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</si>
  <si>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</si>
  <si>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</si>
  <si>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</si>
  <si>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</si>
  <si>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</si>
  <si>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</si>
  <si>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</si>
  <si>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</si>
  <si>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</si>
  <si>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</si>
  <si>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</si>
  <si>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</si>
  <si>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</si>
  <si>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</si>
  <si>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</si>
  <si>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</si>
  <si>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</si>
  <si>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</si>
  <si>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</si>
  <si>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</si>
  <si>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</si>
  <si>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</si>
  <si>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</si>
  <si>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</si>
  <si>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</si>
  <si>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</si>
  <si>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</si>
  <si>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</si>
  <si>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</si>
  <si>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</si>
  <si>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</si>
  <si>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</si>
  <si>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</si>
  <si>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</si>
  <si>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</si>
  <si>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</si>
  <si>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</si>
  <si>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</si>
  <si>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</si>
  <si>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</si>
  <si>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</si>
  <si>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</si>
  <si>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</si>
  <si>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</si>
  <si>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</si>
  <si>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</si>
  <si>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</si>
  <si>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</si>
  <si>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</si>
  <si>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</si>
  <si>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</si>
  <si>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</si>
  <si>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</si>
  <si>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</si>
  <si>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</si>
  <si>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</si>
  <si>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</si>
  <si>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</si>
  <si>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</si>
  <si>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</si>
  <si>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</si>
  <si>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</si>
  <si>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</si>
  <si>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</si>
  <si>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</si>
  <si>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</si>
  <si>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</si>
  <si>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</si>
  <si>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</si>
  <si>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</si>
  <si>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</si>
  <si>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</si>
  <si>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</si>
  <si>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</si>
  <si>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</si>
  <si>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</si>
  <si>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</si>
  <si>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</si>
  <si>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</si>
  <si>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</si>
  <si>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</si>
  <si>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</si>
  <si>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</si>
  <si>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</si>
  <si>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</si>
  <si>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</si>
  <si>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</si>
  <si>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</si>
  <si>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</si>
  <si>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</si>
  <si>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</si>
  <si>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</si>
  <si>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</si>
  <si>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</si>
  <si>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</si>
  <si>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</si>
  <si>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</si>
  <si>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</si>
  <si>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</si>
  <si>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</si>
  <si>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</si>
  <si>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</si>
  <si>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</si>
  <si>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</si>
  <si>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</si>
  <si>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</si>
  <si>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</si>
  <si>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</si>
  <si>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</si>
  <si>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</si>
  <si>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</si>
  <si>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</si>
  <si>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</si>
  <si>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</si>
  <si>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</si>
  <si>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</si>
  <si>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</si>
  <si>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</si>
  <si>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</si>
  <si>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</si>
  <si>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</si>
  <si>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</si>
  <si>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</si>
  <si>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</si>
  <si>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</si>
  <si>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</si>
  <si>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</si>
  <si>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</si>
  <si>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</si>
  <si>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</si>
  <si>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</si>
  <si>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</si>
  <si>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</si>
  <si>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</si>
  <si>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</si>
  <si>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</si>
  <si>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</si>
  <si>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</si>
  <si>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</si>
  <si>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</si>
  <si>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</si>
  <si>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</si>
  <si>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</si>
  <si>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</si>
  <si>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</si>
  <si>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</si>
  <si>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</si>
  <si>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</si>
  <si>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</si>
  <si>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</si>
  <si>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</si>
  <si>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</si>
  <si>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</si>
  <si>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</si>
  <si>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</si>
  <si>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</si>
  <si>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</si>
  <si>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</si>
  <si>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</si>
  <si>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</si>
  <si>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</si>
  <si>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</si>
  <si>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</si>
  <si>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</si>
  <si>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</si>
  <si>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</si>
  <si>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</si>
  <si>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</si>
  <si>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</si>
  <si>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</si>
  <si>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</si>
  <si>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</si>
  <si>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</si>
  <si>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</si>
  <si>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</si>
  <si>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</si>
  <si>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</si>
  <si>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</si>
  <si>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</si>
  <si>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</si>
  <si>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</si>
  <si>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</si>
  <si>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</si>
  <si>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</si>
  <si>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</si>
  <si>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</si>
  <si>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</si>
  <si>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</si>
  <si>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</si>
  <si>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</si>
  <si>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</si>
  <si>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</si>
  <si>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</si>
  <si>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</si>
  <si>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</si>
  <si>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</si>
  <si>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</si>
  <si>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</si>
  <si>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</si>
  <si>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</si>
  <si>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</si>
  <si>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</si>
  <si>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</si>
  <si>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</si>
  <si>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</si>
  <si>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</si>
  <si>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</si>
  <si>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</si>
  <si>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</si>
  <si>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</si>
  <si>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</si>
  <si>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</si>
  <si>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</si>
  <si>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</si>
  <si>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</si>
  <si>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</si>
  <si>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</si>
  <si>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</si>
  <si>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</si>
  <si>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</si>
  <si>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</si>
  <si>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</si>
  <si>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</si>
  <si>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</si>
  <si>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</si>
  <si>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</si>
  <si>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</si>
  <si>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</si>
  <si>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</si>
  <si>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</si>
  <si>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</si>
  <si>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</si>
  <si>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</si>
  <si>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</si>
  <si>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</si>
  <si>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</si>
  <si>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</si>
  <si>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</si>
  <si>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</si>
  <si>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</si>
  <si>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</si>
  <si>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</si>
  <si>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</si>
  <si>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</si>
  <si>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</si>
  <si>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</si>
  <si>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</si>
  <si>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</si>
  <si>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</si>
  <si>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</si>
  <si>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</si>
  <si>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</si>
  <si>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</si>
  <si>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</si>
  <si>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</si>
  <si>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</si>
  <si>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</si>
  <si>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</si>
  <si>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</si>
  <si>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</si>
  <si>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</si>
  <si>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</si>
  <si>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</si>
  <si>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</si>
  <si>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</si>
  <si>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</si>
  <si>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</si>
  <si>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</si>
  <si>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</si>
  <si>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</si>
  <si>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</si>
  <si>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</si>
  <si>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</si>
  <si>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</si>
  <si>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</si>
  <si>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</si>
  <si>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</si>
  <si>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</si>
  <si>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</si>
  <si>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</si>
  <si>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</si>
  <si>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</si>
  <si>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</si>
  <si>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</si>
  <si>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</si>
  <si>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</si>
  <si>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</si>
  <si>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</si>
  <si>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</si>
  <si>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</si>
  <si>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</si>
  <si>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</si>
  <si>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</si>
  <si>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</si>
  <si>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</si>
  <si>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</si>
  <si>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</si>
  <si>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</si>
  <si>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</si>
  <si>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</si>
  <si>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</si>
  <si>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</si>
  <si>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</si>
  <si>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</si>
  <si>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</si>
  <si>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</si>
  <si>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</si>
  <si>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</si>
  <si>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</si>
  <si>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</si>
  <si>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</si>
  <si>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</si>
  <si>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</si>
  <si>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</si>
  <si>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</si>
  <si>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</si>
  <si>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</si>
  <si>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</si>
  <si>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</si>
  <si>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</si>
  <si>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</si>
  <si>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</si>
  <si>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</si>
  <si>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</si>
  <si>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</si>
  <si>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</si>
  <si>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</si>
  <si>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</si>
  <si>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</si>
  <si>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</si>
  <si>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</si>
  <si>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</si>
  <si>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</si>
  <si>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</si>
  <si>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</si>
  <si>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</si>
  <si>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</si>
  <si>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</si>
  <si>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</si>
  <si>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</si>
  <si>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</si>
  <si>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</si>
  <si>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</si>
  <si>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</si>
  <si>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</si>
  <si>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</si>
  <si>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</si>
  <si>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</si>
  <si>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</si>
  <si>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</si>
  <si>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</si>
  <si>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</si>
  <si>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</si>
  <si>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</si>
  <si>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</si>
  <si>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</si>
  <si>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</si>
  <si>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</si>
  <si>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</si>
  <si>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</si>
  <si>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</si>
  <si>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</si>
  <si>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</si>
  <si>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</si>
  <si>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</si>
  <si>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</si>
  <si>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</si>
  <si>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</si>
  <si>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</si>
  <si>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</si>
  <si>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</si>
  <si>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</si>
  <si>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</si>
  <si>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</si>
  <si>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</si>
  <si>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</si>
  <si>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</si>
  <si>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</si>
  <si>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</si>
  <si>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</si>
  <si>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</si>
  <si>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</si>
  <si>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</si>
  <si>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</si>
  <si>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</si>
  <si>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</si>
  <si>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</si>
  <si>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</si>
  <si>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</si>
  <si>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</si>
  <si>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</si>
  <si>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</si>
  <si>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</si>
  <si>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</si>
  <si>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</si>
  <si>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</si>
  <si>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</si>
  <si>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</si>
  <si>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</si>
  <si>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</si>
  <si>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</si>
  <si>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</si>
  <si>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</si>
  <si>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</si>
  <si>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</si>
  <si>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</si>
  <si>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</si>
  <si>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</si>
  <si>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</si>
  <si>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</si>
  <si>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</si>
  <si>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</si>
  <si>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</si>
  <si>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</si>
  <si>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</si>
  <si>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</si>
  <si>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</si>
  <si>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</si>
  <si>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</si>
  <si>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</si>
  <si>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</si>
  <si>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</si>
  <si>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</si>
  <si>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</si>
  <si>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</si>
  <si>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</si>
  <si>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</si>
  <si>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</si>
  <si>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</si>
  <si>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</si>
  <si>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</si>
  <si>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</si>
  <si>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</si>
  <si>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</si>
  <si>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</si>
  <si>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</si>
  <si>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</si>
  <si>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</si>
  <si>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</si>
  <si>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</si>
  <si>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</si>
  <si>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</si>
  <si>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</si>
  <si>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</si>
  <si>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</si>
  <si>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</si>
  <si>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</si>
  <si>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</si>
  <si>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</si>
  <si>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</si>
  <si>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</si>
  <si>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</si>
  <si>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</si>
  <si>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</si>
  <si>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</si>
  <si>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</si>
  <si>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</si>
  <si>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</si>
  <si>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</si>
  <si>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</si>
  <si>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</si>
  <si>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</si>
  <si>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</si>
  <si>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</si>
  <si>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</si>
  <si>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</si>
  <si>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</si>
  <si>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</si>
  <si>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</si>
  <si>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</si>
  <si>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</si>
  <si>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</si>
  <si>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</si>
  <si>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</si>
  <si>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</si>
  <si>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</si>
  <si>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</si>
  <si>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</si>
  <si>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</si>
  <si>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</si>
  <si>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</si>
  <si>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</si>
  <si>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</si>
  <si>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</si>
  <si>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</si>
  <si>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</si>
  <si>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</si>
  <si>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</si>
  <si>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</si>
  <si>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</si>
  <si>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</si>
  <si>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</si>
  <si>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</si>
  <si>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</si>
  <si>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</si>
  <si>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</si>
  <si>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</si>
  <si>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</si>
  <si>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</si>
  <si>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</si>
  <si>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</si>
  <si>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</si>
  <si>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</si>
  <si>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</si>
  <si>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</si>
  <si>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</si>
  <si>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</si>
  <si>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</si>
  <si>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</si>
  <si>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</si>
  <si>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</si>
  <si>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</si>
  <si>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</si>
  <si>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</si>
  <si>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</si>
  <si>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</si>
  <si>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</si>
  <si>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</si>
  <si>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</si>
  <si>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</si>
  <si>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</si>
  <si>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</si>
  <si>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</si>
  <si>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</si>
  <si>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</si>
  <si>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</si>
  <si>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</si>
  <si>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</si>
  <si>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</si>
  <si>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</si>
  <si>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</si>
  <si>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</si>
  <si>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</si>
  <si>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</si>
  <si>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</si>
  <si>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</si>
  <si>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</si>
  <si>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</si>
  <si>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</si>
  <si>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</si>
  <si>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</si>
  <si>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</si>
  <si>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</si>
  <si>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</si>
  <si>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</si>
  <si>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</si>
  <si>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</si>
  <si>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</si>
  <si>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</si>
  <si>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</si>
  <si>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</si>
  <si>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</si>
  <si>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</si>
  <si>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</si>
  <si>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</si>
  <si>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</si>
  <si>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</si>
  <si>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</si>
  <si>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</si>
  <si>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</si>
  <si>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</si>
  <si>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</si>
  <si>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</si>
  <si>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</si>
  <si>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</si>
  <si>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</si>
  <si>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</si>
  <si>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</si>
  <si>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</si>
  <si>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</si>
  <si>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</si>
  <si>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</si>
  <si>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</si>
  <si>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</si>
  <si>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</si>
  <si>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</si>
  <si>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</si>
  <si>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</si>
  <si>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</si>
  <si>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</si>
  <si>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</si>
  <si>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</si>
  <si>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</si>
  <si>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</si>
  <si>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</si>
  <si>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</si>
  <si>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</si>
  <si>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</si>
  <si>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</si>
  <si>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</si>
  <si>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</si>
  <si>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</si>
  <si>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</si>
  <si>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</si>
  <si>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</si>
  <si>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</si>
  <si>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</si>
  <si>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</si>
  <si>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</si>
  <si>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</si>
  <si>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</si>
  <si>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</si>
  <si>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</si>
  <si>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</si>
  <si>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</si>
  <si>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</si>
  <si>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</si>
  <si>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</si>
  <si>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</si>
  <si>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</si>
  <si>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</si>
  <si>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</si>
  <si>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</si>
  <si>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</si>
  <si>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</si>
  <si>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</si>
  <si>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</si>
  <si>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</si>
  <si>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</si>
  <si>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</si>
  <si>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</si>
  <si>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</si>
  <si>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</si>
  <si>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</si>
  <si>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</si>
  <si>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</si>
  <si>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</si>
  <si>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</si>
  <si>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</si>
  <si>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</si>
  <si>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</si>
  <si>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</si>
  <si>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</si>
  <si>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</si>
  <si>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</si>
  <si>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</si>
  <si>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</si>
  <si>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</si>
  <si>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</si>
  <si>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</si>
  <si>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</si>
  <si>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</si>
  <si>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</si>
  <si>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</si>
  <si>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</si>
  <si>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</si>
  <si>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</si>
  <si>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</si>
  <si>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</si>
  <si>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</si>
  <si>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</si>
  <si>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</si>
  <si>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</si>
  <si>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</si>
  <si>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</si>
  <si>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</si>
  <si>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</si>
  <si>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</si>
  <si>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</si>
  <si>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</si>
  <si>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</si>
  <si>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</si>
  <si>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</si>
  <si>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</si>
  <si>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</si>
  <si>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</si>
  <si>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</si>
  <si>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</si>
  <si>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</si>
  <si>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</si>
  <si>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</si>
  <si>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</si>
  <si>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</si>
  <si>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</si>
  <si>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</si>
  <si>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</si>
  <si>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</si>
  <si>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</si>
  <si>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</si>
  <si>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</si>
  <si>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</si>
  <si>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</si>
  <si>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</si>
  <si>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</si>
  <si>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</si>
  <si>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</si>
  <si>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</si>
  <si>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</si>
  <si>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</si>
  <si>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</si>
  <si>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</si>
  <si>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</si>
  <si>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</si>
  <si>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</si>
  <si>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</si>
  <si>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</si>
  <si>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</si>
  <si>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</si>
  <si>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</si>
  <si>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</si>
  <si>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</si>
  <si>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</si>
  <si>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</si>
  <si>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</si>
  <si>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</si>
  <si>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</si>
  <si>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</si>
  <si>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</si>
  <si>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</si>
  <si>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</si>
  <si>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</si>
  <si>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</si>
  <si>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</si>
  <si>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</si>
  <si>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</si>
  <si>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</si>
  <si>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</si>
  <si>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</si>
  <si>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</si>
  <si>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</si>
  <si>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</si>
  <si>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</si>
  <si>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</si>
  <si>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</si>
  <si>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</si>
  <si>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</si>
  <si>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</si>
  <si>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</si>
  <si>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</si>
  <si>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</si>
  <si>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</si>
  <si>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</si>
  <si>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</si>
  <si>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</si>
  <si>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</si>
  <si>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</si>
  <si>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</si>
  <si>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</si>
  <si>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</si>
  <si>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</si>
  <si>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</si>
  <si>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</si>
  <si>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</si>
  <si>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</si>
  <si>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</si>
  <si>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</si>
  <si>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</si>
  <si>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</si>
  <si>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</si>
  <si>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</si>
  <si>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</si>
  <si>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</si>
  <si>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</si>
  <si>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</si>
  <si>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</si>
  <si>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</si>
  <si>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</si>
  <si>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</si>
  <si>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</si>
  <si>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</si>
  <si>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</si>
  <si>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</si>
  <si>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</si>
  <si>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</si>
  <si>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</si>
  <si>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</si>
  <si>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</si>
  <si>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</si>
  <si>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</si>
  <si>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</si>
  <si>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</si>
  <si>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</si>
  <si>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</si>
  <si>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</si>
  <si>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</si>
  <si>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</si>
  <si>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</si>
  <si>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</si>
  <si>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</si>
  <si>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</si>
  <si>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</si>
  <si>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</si>
  <si>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</si>
  <si>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</si>
  <si>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</si>
  <si>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</si>
  <si>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</si>
  <si>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</si>
  <si>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</si>
  <si>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</si>
  <si>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</si>
  <si>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</si>
  <si>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</si>
  <si>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</si>
  <si>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</si>
  <si>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</si>
  <si>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</si>
  <si>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</si>
  <si>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</si>
  <si>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</si>
  <si>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</si>
  <si>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</si>
  <si>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</si>
  <si>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</si>
  <si>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</si>
  <si>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</si>
  <si>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</si>
  <si>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</si>
  <si>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</si>
  <si>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</si>
  <si>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</si>
  <si>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</si>
  <si>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</si>
  <si>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</si>
  <si>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</si>
  <si>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</si>
  <si>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</si>
  <si>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</si>
  <si>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</si>
  <si>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</si>
  <si>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</si>
  <si>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</si>
  <si>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</si>
  <si>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</si>
  <si>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</si>
  <si>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</si>
  <si>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</si>
  <si>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</si>
  <si>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</si>
  <si>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</si>
  <si>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</si>
  <si>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</si>
  <si>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</si>
  <si>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</si>
  <si>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</si>
  <si>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</si>
  <si>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</si>
  <si>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</si>
  <si>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</si>
  <si>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</si>
  <si>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</si>
  <si>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</si>
  <si>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</si>
  <si>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</si>
  <si>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</si>
  <si>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</si>
  <si>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</si>
  <si>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</si>
  <si>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</si>
  <si>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</si>
  <si>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</si>
  <si>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</si>
  <si>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</si>
  <si>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</si>
  <si>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</si>
  <si>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</si>
  <si>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</si>
  <si>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</si>
  <si>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</si>
  <si>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</si>
  <si>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</si>
  <si>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</si>
  <si>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</si>
  <si>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</si>
  <si>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</si>
  <si>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</si>
  <si>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</si>
  <si>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</si>
  <si>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</si>
  <si>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</si>
  <si>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</si>
  <si>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</si>
  <si>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</si>
  <si>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</si>
  <si>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</si>
  <si>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</si>
  <si>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</si>
  <si>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</si>
  <si>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</si>
  <si>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</si>
  <si>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</si>
  <si>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</si>
  <si>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</si>
  <si>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</si>
  <si>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</si>
  <si>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</si>
  <si>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</si>
  <si>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</si>
  <si>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</si>
  <si>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</si>
  <si>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</si>
  <si>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</si>
  <si>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</si>
  <si>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</si>
  <si>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</si>
  <si>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</si>
  <si>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</si>
  <si>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</si>
  <si>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</si>
  <si>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</si>
  <si>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</si>
  <si>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</si>
  <si>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</si>
  <si>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</si>
  <si>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</si>
  <si>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</si>
  <si>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</si>
  <si>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</si>
  <si>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</si>
  <si>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</si>
  <si>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</si>
  <si>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</si>
  <si>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</si>
  <si>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</si>
  <si>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</si>
  <si>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</si>
  <si>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</si>
  <si>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</si>
  <si>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</si>
  <si>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</si>
  <si>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</si>
  <si>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</si>
  <si>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</si>
  <si>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</si>
  <si>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</si>
  <si>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</si>
  <si>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</si>
  <si>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</si>
  <si>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</si>
  <si>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</si>
  <si>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</si>
  <si>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</si>
  <si>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</si>
  <si>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</si>
  <si>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</si>
  <si>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</si>
  <si>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</si>
  <si>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</si>
  <si>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</si>
  <si>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</si>
  <si>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</si>
  <si>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</si>
  <si>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</si>
  <si>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</si>
  <si>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</si>
  <si>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</si>
  <si>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</si>
  <si>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</si>
  <si>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</si>
  <si>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</si>
  <si>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</si>
  <si>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</si>
  <si>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</si>
  <si>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</si>
  <si>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</si>
  <si>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</si>
  <si>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</si>
  <si>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</si>
  <si>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</si>
  <si>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</si>
  <si>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</si>
  <si>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</si>
  <si>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</si>
  <si>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</si>
  <si>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</si>
  <si>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</si>
  <si>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</si>
  <si>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</si>
  <si>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</si>
  <si>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</si>
  <si>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</si>
  <si>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</si>
  <si>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</si>
  <si>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</si>
  <si>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</si>
  <si>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</si>
  <si>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</si>
  <si>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</si>
  <si>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</si>
  <si>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</si>
  <si>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</si>
  <si>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</si>
  <si>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</si>
  <si>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</si>
  <si>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</si>
  <si>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</si>
  <si>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</si>
  <si>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</si>
  <si>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</si>
  <si>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</si>
  <si>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</si>
  <si>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</si>
  <si>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</si>
  <si>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</si>
  <si>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</si>
  <si>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</si>
  <si>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</si>
  <si>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</si>
  <si>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</si>
  <si>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</si>
  <si>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</si>
  <si>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</si>
  <si>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</si>
  <si>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</si>
  <si>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</si>
  <si>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</si>
  <si>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</si>
  <si>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</si>
  <si>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</si>
  <si>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</si>
  <si>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</si>
  <si>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</si>
  <si>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</si>
  <si>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</si>
  <si>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</si>
  <si>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</si>
  <si>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</si>
  <si>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</si>
  <si>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</si>
  <si>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</si>
  <si>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</si>
  <si>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</si>
  <si>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</si>
  <si>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</si>
  <si>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</si>
  <si>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</si>
  <si>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</si>
  <si>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</si>
  <si>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</si>
  <si>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</si>
  <si>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</si>
  <si>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</si>
  <si>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</si>
  <si>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</si>
  <si>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</si>
  <si>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</si>
  <si>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</si>
  <si>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</si>
  <si>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</si>
  <si>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</si>
  <si>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</si>
  <si>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</si>
  <si>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</si>
  <si>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</si>
  <si>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</si>
  <si>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</si>
  <si>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</si>
  <si>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</si>
  <si>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</si>
  <si>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</si>
  <si>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</si>
  <si>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</si>
  <si>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</si>
  <si>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</si>
  <si>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</si>
  <si>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</si>
  <si>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</si>
  <si>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</si>
  <si>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</si>
  <si>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</si>
  <si>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</si>
  <si>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</si>
  <si>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</si>
  <si>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</si>
  <si>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</si>
  <si>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</si>
  <si>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</si>
  <si>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</si>
  <si>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</si>
  <si>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</si>
  <si>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</si>
  <si>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</si>
  <si>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</si>
  <si>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</si>
  <si>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</si>
  <si>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</si>
  <si>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</si>
  <si>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</si>
  <si>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</si>
  <si>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</si>
  <si>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</si>
  <si>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</si>
  <si>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</si>
  <si>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</si>
  <si>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</si>
  <si>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</si>
  <si>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</si>
  <si>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</si>
  <si>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</si>
  <si>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</si>
  <si>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</si>
  <si>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</si>
  <si>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</si>
  <si>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</si>
  <si>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</si>
  <si>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</si>
  <si>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</si>
  <si>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</si>
  <si>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</si>
  <si>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</si>
  <si>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</si>
  <si>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</si>
  <si>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</si>
  <si>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</si>
  <si>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</si>
  <si>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</si>
  <si>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</si>
  <si>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</si>
  <si>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</si>
  <si>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</si>
  <si>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</si>
  <si>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</si>
  <si>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</si>
  <si>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</si>
  <si>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</si>
  <si>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</si>
  <si>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</si>
  <si>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</si>
  <si>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</si>
  <si>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</si>
  <si>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</si>
  <si>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</si>
  <si>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</si>
  <si>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</si>
  <si>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</si>
  <si>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</si>
  <si>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</si>
  <si>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</si>
  <si>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</si>
  <si>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</si>
  <si>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</si>
  <si>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</si>
  <si>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</si>
  <si>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</si>
  <si>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</si>
  <si>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</si>
  <si>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</si>
  <si>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</si>
  <si>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</si>
  <si>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</si>
  <si>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</si>
  <si>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</si>
  <si>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</si>
  <si>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</si>
  <si>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</si>
  <si>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</si>
  <si>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</si>
  <si>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</si>
  <si>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</si>
  <si>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</si>
  <si>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</si>
  <si>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</si>
  <si>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</si>
  <si>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</si>
  <si>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</si>
  <si>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</si>
  <si>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</si>
  <si>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</si>
  <si>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</si>
  <si>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</si>
  <si>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</si>
  <si>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</si>
  <si>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</si>
  <si>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</si>
  <si>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</si>
  <si>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</si>
  <si>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</si>
  <si>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</si>
  <si>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</si>
  <si>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</si>
  <si>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</si>
  <si>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</si>
  <si>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</si>
  <si>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</si>
  <si>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</si>
  <si>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</si>
  <si>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</si>
  <si>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</si>
  <si>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</si>
  <si>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</si>
  <si>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</si>
  <si>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</si>
  <si>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</si>
  <si>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</si>
  <si>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</si>
  <si>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</si>
  <si>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</si>
  <si>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</si>
  <si>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</si>
  <si>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</si>
  <si>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</si>
  <si>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</si>
  <si>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</si>
  <si>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</si>
  <si>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</si>
  <si>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</si>
  <si>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</si>
  <si>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</si>
  <si>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</si>
  <si>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</si>
  <si>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</si>
  <si>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</si>
  <si>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</si>
  <si>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</si>
  <si>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</si>
  <si>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</si>
  <si>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</si>
  <si>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</si>
  <si>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</si>
  <si>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</si>
  <si>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</si>
  <si>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</si>
  <si>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</si>
  <si>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</si>
  <si>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</si>
  <si>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</si>
  <si>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</si>
  <si>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</si>
  <si>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</si>
  <si>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</si>
  <si>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</si>
  <si>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</si>
  <si>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</si>
  <si>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</si>
  <si>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</si>
  <si>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</si>
  <si>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</si>
  <si>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</si>
  <si>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</si>
  <si>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</si>
  <si>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</si>
  <si>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</si>
  <si>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</si>
  <si>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</si>
  <si>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</si>
  <si>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</si>
  <si>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</si>
  <si>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</si>
  <si>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</si>
  <si>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</si>
  <si>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</si>
  <si>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</si>
  <si>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</si>
  <si>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</si>
  <si>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</si>
  <si>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</si>
  <si>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</si>
  <si>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</si>
  <si>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</si>
  <si>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</si>
  <si>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</si>
  <si>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</si>
  <si>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</si>
  <si>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</si>
  <si>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</si>
  <si>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</si>
  <si>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</si>
  <si>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</si>
  <si>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</si>
  <si>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</si>
  <si>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</si>
  <si>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</si>
  <si>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</si>
  <si>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</si>
  <si>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</si>
  <si>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</si>
  <si>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</si>
  <si>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</si>
  <si>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</si>
  <si>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</si>
  <si>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</si>
  <si>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</si>
  <si>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</si>
  <si>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</si>
  <si>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</si>
  <si>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</si>
  <si>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</si>
  <si>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</si>
  <si>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</si>
  <si>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</si>
  <si>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</si>
  <si>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</si>
  <si>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</si>
  <si>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</si>
  <si>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</si>
  <si>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</si>
  <si>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</si>
  <si>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</si>
  <si>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</si>
  <si>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</si>
  <si>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</si>
  <si>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</si>
  <si>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</si>
  <si>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</si>
  <si>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</si>
  <si>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</si>
  <si>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</si>
  <si>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</si>
  <si>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</si>
  <si>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</si>
  <si>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</si>
  <si>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</si>
  <si>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</si>
  <si>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</si>
  <si>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</si>
  <si>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</si>
  <si>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</si>
  <si>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</si>
  <si>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</si>
  <si>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</si>
  <si>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</si>
  <si>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</si>
  <si>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</si>
  <si>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</si>
  <si>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</si>
  <si>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</si>
  <si>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</si>
  <si>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</si>
  <si>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</si>
  <si>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</si>
  <si>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</si>
  <si>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</si>
  <si>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</si>
  <si>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</si>
  <si>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</si>
  <si>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</si>
  <si>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</si>
  <si>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</si>
  <si>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</si>
  <si>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</si>
  <si>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</si>
  <si>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</si>
  <si>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</si>
  <si>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</si>
  <si>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</si>
  <si>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</si>
  <si>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</si>
  <si>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</si>
  <si>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</si>
  <si>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</si>
  <si>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</si>
  <si>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</si>
  <si>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</si>
  <si>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</si>
  <si>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</si>
  <si>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</si>
  <si>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</si>
  <si>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</si>
  <si>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</si>
  <si>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</si>
  <si>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</si>
  <si>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</si>
  <si>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</si>
  <si>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</si>
  <si>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</si>
  <si>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</si>
  <si>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</si>
  <si>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</si>
  <si>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</si>
  <si>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</si>
  <si>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</si>
  <si>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</si>
  <si>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</si>
  <si>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</si>
  <si>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</si>
  <si>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</si>
  <si>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</si>
  <si>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</si>
  <si>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</si>
  <si>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</si>
  <si>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</si>
  <si>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</si>
  <si>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</si>
  <si>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</si>
  <si>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</si>
  <si>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</si>
  <si>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</si>
  <si>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</si>
  <si>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</si>
  <si>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</si>
  <si>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</si>
  <si>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</si>
  <si>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</si>
  <si>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</si>
  <si>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</si>
  <si>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</si>
  <si>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</si>
  <si>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</si>
  <si>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</si>
  <si>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</si>
  <si>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</si>
  <si>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</si>
  <si>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</si>
  <si>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</si>
  <si>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</si>
  <si>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</si>
  <si>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</si>
  <si>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</si>
  <si>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</si>
  <si>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</si>
  <si>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</si>
  <si>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</si>
  <si>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</si>
  <si>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</si>
  <si>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</si>
  <si>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</si>
  <si>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</si>
  <si>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</si>
  <si>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</si>
  <si>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</si>
  <si>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</si>
  <si>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</si>
  <si>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</si>
  <si>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</si>
  <si>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</si>
  <si>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</si>
  <si>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</si>
  <si>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</si>
  <si>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</si>
  <si>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</si>
  <si>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</si>
  <si>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</si>
  <si>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</si>
  <si>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</si>
  <si>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</si>
  <si>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</si>
  <si>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</si>
  <si>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</si>
  <si>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</si>
  <si>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</si>
  <si>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</si>
  <si>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</si>
  <si>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</si>
  <si>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</si>
  <si>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</si>
  <si>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</si>
  <si>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</si>
  <si>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</si>
  <si>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</si>
  <si>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</si>
  <si>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</si>
  <si>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</si>
  <si>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</si>
  <si>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</si>
  <si>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</si>
  <si>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</si>
  <si>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</si>
  <si>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</si>
  <si>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</si>
  <si>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</si>
  <si>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</si>
  <si>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</si>
  <si>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</si>
  <si>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</si>
  <si>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</si>
  <si>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</si>
  <si>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</si>
  <si>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</si>
  <si>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</si>
  <si>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</si>
  <si>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</si>
  <si>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</si>
  <si>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</si>
  <si>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</si>
  <si>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</si>
  <si>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</si>
  <si>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</si>
  <si>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</si>
  <si>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</si>
  <si>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</si>
  <si>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</si>
  <si>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</si>
  <si>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</si>
  <si>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</si>
  <si>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</si>
  <si>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</si>
  <si>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</si>
  <si>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</si>
  <si>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</si>
  <si>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</si>
  <si>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</si>
  <si>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</si>
  <si>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</si>
  <si>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</si>
  <si>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</si>
  <si>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</si>
  <si>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</si>
  <si>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</si>
  <si>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</si>
  <si>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</si>
  <si>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</si>
  <si>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</si>
  <si>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</si>
  <si>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</si>
  <si>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</si>
  <si>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</si>
  <si>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</si>
  <si>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</si>
  <si>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</si>
  <si>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</si>
  <si>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</si>
  <si>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</si>
  <si>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</si>
  <si>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</si>
  <si>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</si>
  <si>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</si>
  <si>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</si>
  <si>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</si>
  <si>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</si>
  <si>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</si>
  <si>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</si>
  <si>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</si>
  <si>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</si>
  <si>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</si>
  <si>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</si>
  <si>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</si>
  <si>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</si>
  <si>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</si>
  <si>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</si>
  <si>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</si>
  <si>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</si>
  <si>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</si>
  <si>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</si>
  <si>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</si>
  <si>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</si>
  <si>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</si>
  <si>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</si>
  <si>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</si>
  <si>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</si>
  <si>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</si>
  <si>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</si>
  <si>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</si>
  <si>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</si>
  <si>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</si>
  <si>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</si>
  <si>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</si>
  <si>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</si>
  <si>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</si>
  <si>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</si>
  <si>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</si>
  <si>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</si>
  <si>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</si>
  <si>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</si>
  <si>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</si>
  <si>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</si>
  <si>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</si>
  <si>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</si>
  <si>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</si>
  <si>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</si>
  <si>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</si>
  <si>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</si>
  <si>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</si>
  <si>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</si>
  <si>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</si>
  <si>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</si>
  <si>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</si>
  <si>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</si>
  <si>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</si>
  <si>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</si>
  <si>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</si>
  <si>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</si>
  <si>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</si>
  <si>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</si>
  <si>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</si>
  <si>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</si>
  <si>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</si>
  <si>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</si>
  <si>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</si>
  <si>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</si>
  <si>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</si>
  <si>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</si>
  <si>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</si>
  <si>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</si>
  <si>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</si>
  <si>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</si>
  <si>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</si>
  <si>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</si>
  <si>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</si>
  <si>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</si>
  <si>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</si>
  <si>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</si>
  <si>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</si>
  <si>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</si>
  <si>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</si>
  <si>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</si>
  <si>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</si>
  <si>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</si>
  <si>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</si>
  <si>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</si>
  <si>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</si>
  <si>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</si>
  <si>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</si>
  <si>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</si>
  <si>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</si>
  <si>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</si>
  <si>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</si>
  <si>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</si>
  <si>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</si>
  <si>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</si>
  <si>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</si>
  <si>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</si>
  <si>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</si>
  <si>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</si>
  <si>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</si>
  <si>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</si>
  <si>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</si>
  <si>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</si>
  <si>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</si>
  <si>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</si>
  <si>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</si>
  <si>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</si>
  <si>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</si>
  <si>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</si>
  <si>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</si>
  <si>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</si>
  <si>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</si>
  <si>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</si>
  <si>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</si>
  <si>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</si>
  <si>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</si>
  <si>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</si>
  <si>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</si>
  <si>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</si>
  <si>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</si>
  <si>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</si>
  <si>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</si>
  <si>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</si>
  <si>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</si>
  <si>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</si>
  <si>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</si>
  <si>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</si>
  <si>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</si>
  <si>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</si>
  <si>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</si>
  <si>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</si>
  <si>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</si>
  <si>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</si>
  <si>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</si>
  <si>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</si>
  <si>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</si>
  <si>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</si>
  <si>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</si>
  <si>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</si>
  <si>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</si>
  <si>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</si>
  <si>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</si>
  <si>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</si>
  <si>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</si>
  <si>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</si>
  <si>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</si>
  <si>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</si>
  <si>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</si>
  <si>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</si>
  <si>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</si>
  <si>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</si>
  <si>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</si>
  <si>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</si>
  <si>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</si>
  <si>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</si>
  <si>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</si>
  <si>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</si>
  <si>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</si>
  <si>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</si>
  <si>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</si>
  <si>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</si>
  <si>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</si>
  <si>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</si>
  <si>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</si>
  <si>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</si>
  <si>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</si>
  <si>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</si>
  <si>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</si>
  <si>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</si>
  <si>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</si>
  <si>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</si>
  <si>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</si>
  <si>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</si>
  <si>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</si>
  <si>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</si>
  <si>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</si>
  <si>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</si>
  <si>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</si>
  <si>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</si>
  <si>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</si>
  <si>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</si>
  <si>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</si>
  <si>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</si>
  <si>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</si>
  <si>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</si>
  <si>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</si>
  <si>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</si>
  <si>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</si>
  <si>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</si>
  <si>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</si>
  <si>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</si>
  <si>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</si>
  <si>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</si>
  <si>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</si>
  <si>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</si>
  <si>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</si>
  <si>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</si>
  <si>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</si>
  <si>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</si>
  <si>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</si>
  <si>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</si>
  <si>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</si>
  <si>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</si>
  <si>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</si>
  <si>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</si>
  <si>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</si>
  <si>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</si>
  <si>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</si>
  <si>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</si>
  <si>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</si>
  <si>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</si>
  <si>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</si>
  <si>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</si>
  <si>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</si>
  <si>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</si>
  <si>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</si>
  <si>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</si>
  <si>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</si>
  <si>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</si>
  <si>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</si>
  <si>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</si>
  <si>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</si>
  <si>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</si>
  <si>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</si>
  <si>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</si>
  <si>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</si>
  <si>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</si>
  <si>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</si>
  <si>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</si>
  <si>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</si>
  <si>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</si>
  <si>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</si>
  <si>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</si>
  <si>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</si>
  <si>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</si>
  <si>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</si>
  <si>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</si>
  <si>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</si>
  <si>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</si>
  <si>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</si>
  <si>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</si>
  <si>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</si>
  <si>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</si>
  <si>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</si>
  <si>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</si>
  <si>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</si>
  <si>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</si>
  <si>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</si>
  <si>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</si>
  <si>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</si>
  <si>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</si>
  <si>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</si>
  <si>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</si>
  <si>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</si>
  <si>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</si>
  <si>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</si>
  <si>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</si>
  <si>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</si>
  <si>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</si>
  <si>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</si>
  <si>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</si>
  <si>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</si>
  <si>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</si>
  <si>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</si>
  <si>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</si>
  <si>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</si>
  <si>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</si>
  <si>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</si>
  <si>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</si>
  <si>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</si>
  <si>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</si>
  <si>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</si>
  <si>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</si>
  <si>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</si>
  <si>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</si>
  <si>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</si>
  <si>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</si>
  <si>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</si>
  <si>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</si>
  <si>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</si>
  <si>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</si>
  <si>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</si>
  <si>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</si>
  <si>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</si>
  <si>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</si>
  <si>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</si>
  <si>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</si>
  <si>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</si>
  <si>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</si>
  <si>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</si>
  <si>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</si>
  <si>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</si>
  <si>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</si>
  <si>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</si>
  <si>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</si>
  <si>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</si>
  <si>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</si>
  <si>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</si>
  <si>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</si>
  <si>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</si>
  <si>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</si>
  <si>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</si>
  <si>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</si>
  <si>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</si>
  <si>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</si>
  <si>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</si>
  <si>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</si>
  <si>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</si>
  <si>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</si>
  <si>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</si>
  <si>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</si>
  <si>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</si>
  <si>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</si>
  <si>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</si>
  <si>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</si>
  <si>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</si>
  <si>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</si>
  <si>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</si>
  <si>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</si>
  <si>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</si>
  <si>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</si>
  <si>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</si>
  <si>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</si>
  <si>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</si>
  <si>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</si>
  <si>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</si>
  <si>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</si>
  <si>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</si>
  <si>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</si>
  <si>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</si>
  <si>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</si>
  <si>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</si>
  <si>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</si>
  <si>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</si>
  <si>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</si>
  <si>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</si>
  <si>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</si>
  <si>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</si>
  <si>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</si>
  <si>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</si>
  <si>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</si>
  <si>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</si>
  <si>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</si>
  <si>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</si>
  <si>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</si>
  <si>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</si>
  <si>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</si>
  <si>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</si>
  <si>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</si>
  <si>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</si>
  <si>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</si>
  <si>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</si>
  <si>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</si>
  <si>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</si>
  <si>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</si>
  <si>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</si>
  <si>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</si>
  <si>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</si>
  <si>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</si>
  <si>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</si>
  <si>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</si>
  <si>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</si>
  <si>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</si>
  <si>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</si>
  <si>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</si>
  <si>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</si>
  <si>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</si>
  <si>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</si>
  <si>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</si>
  <si>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</si>
  <si>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</si>
  <si>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</si>
  <si>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</si>
  <si>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</si>
  <si>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</si>
  <si>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</si>
  <si>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</si>
  <si>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</si>
  <si>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</si>
  <si>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</si>
  <si>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</si>
  <si>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</si>
  <si>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</si>
  <si>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</si>
  <si>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</si>
  <si>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</si>
  <si>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</si>
  <si>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</si>
  <si>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</si>
  <si>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</si>
  <si>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</si>
  <si>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</si>
  <si>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</si>
  <si>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</si>
  <si>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</si>
  <si>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</si>
  <si>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</si>
  <si>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</si>
  <si>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</si>
  <si>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</si>
  <si>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</si>
  <si>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</si>
  <si>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</si>
  <si>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</si>
  <si>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</si>
  <si>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</si>
  <si>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</si>
  <si>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</si>
  <si>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</si>
  <si>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</si>
  <si>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</si>
  <si>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</si>
  <si>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</si>
  <si>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</si>
  <si>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</si>
  <si>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</si>
  <si>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</si>
  <si>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</si>
  <si>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</si>
  <si>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</si>
  <si>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</si>
  <si>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</si>
  <si>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</si>
  <si>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</si>
  <si>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</si>
  <si>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</si>
  <si>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</si>
  <si>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</si>
  <si>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</si>
  <si>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</si>
  <si>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</si>
  <si>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</si>
  <si>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</si>
  <si>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</si>
  <si>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</si>
  <si>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</si>
  <si>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</si>
  <si>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</si>
  <si>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</si>
  <si>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</si>
  <si>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</si>
  <si>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</si>
  <si>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</si>
  <si>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</si>
  <si>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</si>
  <si>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</si>
  <si>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</si>
  <si>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</si>
  <si>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</si>
  <si>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</si>
  <si>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</si>
  <si>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</si>
  <si>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</si>
  <si>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</si>
  <si>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</si>
  <si>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</si>
  <si>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</si>
  <si>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</si>
  <si>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</si>
  <si>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</si>
  <si>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</si>
  <si>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</si>
  <si>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</si>
  <si>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</si>
  <si>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</si>
  <si>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</si>
  <si>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</si>
  <si>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</si>
  <si>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</si>
  <si>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</si>
  <si>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</si>
  <si>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</si>
  <si>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</si>
  <si>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</si>
  <si>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</si>
  <si>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</si>
  <si>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</si>
  <si>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</si>
  <si>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</si>
  <si>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</si>
  <si>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</si>
  <si>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</si>
  <si>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</si>
  <si>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</si>
  <si>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</si>
  <si>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</si>
  <si>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</si>
  <si>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</si>
  <si>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</si>
  <si>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</si>
  <si>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</si>
  <si>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</si>
  <si>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</si>
  <si>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</si>
  <si>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</si>
  <si>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</si>
  <si>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</si>
  <si>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</si>
  <si>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</si>
  <si>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</si>
  <si>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</si>
  <si>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</si>
  <si>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</si>
  <si>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</si>
  <si>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</si>
  <si>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</si>
  <si>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</si>
  <si>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</si>
  <si>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</si>
  <si>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</si>
  <si>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</si>
  <si>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</si>
  <si>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</si>
  <si>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</si>
  <si>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</si>
  <si>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</si>
  <si>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</si>
  <si>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</si>
  <si>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</si>
  <si>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</si>
  <si>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</si>
  <si>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</si>
  <si>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</si>
  <si>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</si>
  <si>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</si>
  <si>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</si>
  <si>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</si>
  <si>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</si>
  <si>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</si>
  <si>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</si>
  <si>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</si>
  <si>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</si>
  <si>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</si>
  <si>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</si>
  <si>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</si>
  <si>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</si>
  <si>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</si>
  <si>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</si>
  <si>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</si>
  <si>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</si>
  <si>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</si>
  <si>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</si>
  <si>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</si>
  <si>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</si>
  <si>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</si>
  <si>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</si>
  <si>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</si>
  <si>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</si>
  <si>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</si>
  <si>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</si>
  <si>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</si>
  <si>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</si>
  <si>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</si>
  <si>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</si>
  <si>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</si>
  <si>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</si>
  <si>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</si>
  <si>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</si>
  <si>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</si>
  <si>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</si>
  <si>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</si>
  <si>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</si>
  <si>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</si>
  <si>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</si>
  <si>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</si>
  <si>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</si>
  <si>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</si>
  <si>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</si>
  <si>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</si>
  <si>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</si>
  <si>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</si>
  <si>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</si>
  <si>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</si>
  <si>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</si>
  <si>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</si>
  <si>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</si>
  <si>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</si>
  <si>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</si>
  <si>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</si>
  <si>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</si>
  <si>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</si>
  <si>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</si>
  <si>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</si>
  <si>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</si>
  <si>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</si>
  <si>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</si>
  <si>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</si>
  <si>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</si>
  <si>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</si>
  <si>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</si>
  <si>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</si>
  <si>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</si>
  <si>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</si>
  <si>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</si>
  <si>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</si>
  <si>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</si>
  <si>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</si>
  <si>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</si>
  <si>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</si>
  <si>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</si>
  <si>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</si>
  <si>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</si>
  <si>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</si>
  <si>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</si>
  <si>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</si>
  <si>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</si>
  <si>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</si>
  <si>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</si>
  <si>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</si>
  <si>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</si>
  <si>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</si>
  <si>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</si>
  <si>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</si>
  <si>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</si>
  <si>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</si>
  <si>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</si>
  <si>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</si>
  <si>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</si>
  <si>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</si>
  <si>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</si>
  <si>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</si>
  <si>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</si>
  <si>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</si>
  <si>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</si>
  <si>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</si>
  <si>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</si>
  <si>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</si>
  <si>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</si>
  <si>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</si>
  <si>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</si>
  <si>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</si>
  <si>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</si>
  <si>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</si>
  <si>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</si>
  <si>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</si>
  <si>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</si>
  <si>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</si>
  <si>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</si>
  <si>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</si>
  <si>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</si>
  <si>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</si>
  <si>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</si>
  <si>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</si>
  <si>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</si>
  <si>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</si>
  <si>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</si>
  <si>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</si>
  <si>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</si>
  <si>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</si>
  <si>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</si>
  <si>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</si>
  <si>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</si>
  <si>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</si>
  <si>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</si>
  <si>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</si>
  <si>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</si>
  <si>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</si>
  <si>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</si>
  <si>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</si>
  <si>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</si>
  <si>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</si>
  <si>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</si>
  <si>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</si>
  <si>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</si>
  <si>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</si>
  <si>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</si>
  <si>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</si>
  <si>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</si>
  <si>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</si>
  <si>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</si>
  <si>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</si>
  <si>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</si>
  <si>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</si>
  <si>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</si>
  <si>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</si>
  <si>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</si>
  <si>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</si>
  <si>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</si>
  <si>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</si>
  <si>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</si>
  <si>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</si>
  <si>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</si>
  <si>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</si>
  <si>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</si>
  <si>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</si>
  <si>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</si>
  <si>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</si>
  <si>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</si>
  <si>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</si>
  <si>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</si>
  <si>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</si>
  <si>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</si>
  <si>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</si>
  <si>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</si>
  <si>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</si>
  <si>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</si>
  <si>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</si>
  <si>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</si>
  <si>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</si>
  <si>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</si>
  <si>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</si>
  <si>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</si>
  <si>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</si>
  <si>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</si>
  <si>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</si>
  <si>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</si>
  <si>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</si>
  <si>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</si>
  <si>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</si>
  <si>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</si>
  <si>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</si>
  <si>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</si>
  <si>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</si>
  <si>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</si>
  <si>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</si>
  <si>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</si>
  <si>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</si>
  <si>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</si>
  <si>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</si>
  <si>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</si>
  <si>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</si>
  <si>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</si>
  <si>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</si>
  <si>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</si>
  <si>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</si>
  <si>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</si>
  <si>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</si>
  <si>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</si>
  <si>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</si>
  <si>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</si>
  <si>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</si>
  <si>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</si>
  <si>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</si>
  <si>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</si>
  <si>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</si>
  <si>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</si>
  <si>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</si>
  <si>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</si>
  <si>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</si>
  <si>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</si>
  <si>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</si>
  <si>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</si>
  <si>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</si>
  <si>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</si>
  <si>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</si>
  <si>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</si>
  <si>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</si>
  <si>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</si>
  <si>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</si>
  <si>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</si>
  <si>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</si>
  <si>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</si>
  <si>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</si>
  <si>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</si>
  <si>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</si>
  <si>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</si>
  <si>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</si>
  <si>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</si>
  <si>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</si>
  <si>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</si>
  <si>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</si>
  <si>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</si>
  <si>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</si>
  <si>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</si>
  <si>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</si>
  <si>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</si>
  <si>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</si>
  <si>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</si>
  <si>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</si>
  <si>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</si>
  <si>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</si>
  <si>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</si>
  <si>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</si>
  <si>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</si>
  <si>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</si>
  <si>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</si>
  <si>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</si>
  <si>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</si>
  <si>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</si>
  <si>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</si>
  <si>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</si>
  <si>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</si>
  <si>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</si>
  <si>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</si>
  <si>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</si>
  <si>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</si>
  <si>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</si>
  <si>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</si>
  <si>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</si>
  <si>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</si>
  <si>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</si>
  <si>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</si>
  <si>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</si>
  <si>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</si>
  <si>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</si>
  <si>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</si>
  <si>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</si>
  <si>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</si>
  <si>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</si>
  <si>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</si>
  <si>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</si>
  <si>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</si>
  <si>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</si>
  <si>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</si>
  <si>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</si>
  <si>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</si>
  <si>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</si>
  <si>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</si>
  <si>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</si>
  <si>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</si>
  <si>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</si>
  <si>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</si>
  <si>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</si>
  <si>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</si>
  <si>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</si>
  <si>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</si>
  <si>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</si>
  <si>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</si>
  <si>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</si>
  <si>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</si>
  <si>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</si>
  <si>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</si>
  <si>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</si>
  <si>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</si>
  <si>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</si>
  <si>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</si>
  <si>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</si>
  <si>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</si>
  <si>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</si>
  <si>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</si>
  <si>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</si>
  <si>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</si>
  <si>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</si>
  <si>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</si>
  <si>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</si>
  <si>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</si>
  <si>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</si>
  <si>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</si>
  <si>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</si>
  <si>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</si>
  <si>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</si>
  <si>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</si>
  <si>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</si>
  <si>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</si>
  <si>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</si>
  <si>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</si>
  <si>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</si>
  <si>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</si>
  <si>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</si>
  <si>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</si>
  <si>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</si>
  <si>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</si>
  <si>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</si>
  <si>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</si>
  <si>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</si>
  <si>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</si>
  <si>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</si>
  <si>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</si>
  <si>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</si>
  <si>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</si>
  <si>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</si>
  <si>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</si>
  <si>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</si>
  <si>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</si>
  <si>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</si>
  <si>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</si>
  <si>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</si>
  <si>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</si>
  <si>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</si>
  <si>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</si>
  <si>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</si>
  <si>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</si>
  <si>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</si>
  <si>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</si>
  <si>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</si>
  <si>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</si>
  <si>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</si>
  <si>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</si>
  <si>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</si>
  <si>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</si>
  <si>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</si>
  <si>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</si>
  <si>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</si>
  <si>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</si>
  <si>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</si>
  <si>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</si>
  <si>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</si>
  <si>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</si>
  <si>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</si>
  <si>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</si>
  <si>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</si>
  <si>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</si>
  <si>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</si>
  <si>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</si>
  <si>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</si>
  <si>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</si>
  <si>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</si>
  <si>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</si>
  <si>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</si>
  <si>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</si>
  <si>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</si>
  <si>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</si>
  <si>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</si>
  <si>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</si>
  <si>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</si>
  <si>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</si>
  <si>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</si>
  <si>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</si>
  <si>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</si>
  <si>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</si>
  <si>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</si>
  <si>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</si>
  <si>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</si>
  <si>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</si>
  <si>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</si>
  <si>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</si>
  <si>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</si>
  <si>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</si>
  <si>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</si>
  <si>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</si>
  <si>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</si>
  <si>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</si>
  <si>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</si>
  <si>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</si>
  <si>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</si>
  <si>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</si>
  <si>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</si>
  <si>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</si>
  <si>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</si>
  <si>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</si>
  <si>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</si>
  <si>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</si>
  <si>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</si>
  <si>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</si>
  <si>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</si>
  <si>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</si>
  <si>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</si>
  <si>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</si>
  <si>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</si>
  <si>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</si>
  <si>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</si>
  <si>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</si>
  <si>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</si>
  <si>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</si>
  <si>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</si>
  <si>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</si>
  <si>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</si>
  <si>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</si>
  <si>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</si>
  <si>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</si>
  <si>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</si>
  <si>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</si>
  <si>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</si>
  <si>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</si>
  <si>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</si>
  <si>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</si>
  <si>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</si>
  <si>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</si>
  <si>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</si>
  <si>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</si>
  <si>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</si>
  <si>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</si>
  <si>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</si>
  <si>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</si>
  <si>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</si>
  <si>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</si>
  <si>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</si>
  <si>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</si>
  <si>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</si>
  <si>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</si>
  <si>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</si>
  <si>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</si>
  <si>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</si>
  <si>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</si>
  <si>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</si>
  <si>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</si>
  <si>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</si>
  <si>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</si>
  <si>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</si>
  <si>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</si>
  <si>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</si>
  <si>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</si>
  <si>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</si>
  <si>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</si>
  <si>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</si>
  <si>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</si>
  <si>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</si>
  <si>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</si>
  <si>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</si>
  <si>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</si>
  <si>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</si>
  <si>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</si>
  <si>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</si>
  <si>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</si>
  <si>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</si>
  <si>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</si>
  <si>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</si>
  <si>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</si>
  <si>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</si>
  <si>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</si>
  <si>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</si>
  <si>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</si>
  <si>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</si>
  <si>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</si>
  <si>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</si>
  <si>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</si>
  <si>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</si>
  <si>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</si>
  <si>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</si>
  <si>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</si>
  <si>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</si>
  <si>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</si>
  <si>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</si>
  <si>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</si>
  <si>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</si>
  <si>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</si>
  <si>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</si>
  <si>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</si>
  <si>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</si>
  <si>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</si>
  <si>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</si>
  <si>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</si>
  <si>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</si>
  <si>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</si>
  <si>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</si>
  <si>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</si>
  <si>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</si>
  <si>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</si>
  <si>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</si>
  <si>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</si>
  <si>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</si>
  <si>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</si>
  <si>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</si>
  <si>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</si>
  <si>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</si>
  <si>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</si>
  <si>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</si>
  <si>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</si>
  <si>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</si>
  <si>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</si>
  <si>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</si>
  <si>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</si>
  <si>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</si>
  <si>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</si>
  <si>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</si>
  <si>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</si>
  <si>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</si>
  <si>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</si>
  <si>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</si>
  <si>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</si>
  <si>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</si>
  <si>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</si>
  <si>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</si>
  <si>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</si>
  <si>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</si>
  <si>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</si>
  <si>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</si>
  <si>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</si>
  <si>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</si>
  <si>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</si>
  <si>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</si>
  <si>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</si>
  <si>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</si>
  <si>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</si>
  <si>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</si>
  <si>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</si>
  <si>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</si>
  <si>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</si>
  <si>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</si>
  <si>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</si>
  <si>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</si>
  <si>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</si>
  <si>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</si>
  <si>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</si>
  <si>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</si>
  <si>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</si>
  <si>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</si>
  <si>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</si>
  <si>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</si>
  <si>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</si>
  <si>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</si>
  <si>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</si>
  <si>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</si>
  <si>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</si>
  <si>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</si>
  <si>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</si>
  <si>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</si>
  <si>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</si>
  <si>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</si>
  <si>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</si>
  <si>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</si>
  <si>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</si>
  <si>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</si>
  <si>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</si>
  <si>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</si>
  <si>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</si>
  <si>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</si>
  <si>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</si>
  <si>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</si>
  <si>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</si>
  <si>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</si>
  <si>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</si>
  <si>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</si>
  <si>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</si>
  <si>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</si>
  <si>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</si>
  <si>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</si>
  <si>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</si>
  <si>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</si>
  <si>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</si>
  <si>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</si>
  <si>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</si>
  <si>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</si>
  <si>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</si>
  <si>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</si>
  <si>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</si>
  <si>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</si>
  <si>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</si>
  <si>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</si>
  <si>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</si>
  <si>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</si>
  <si>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</si>
  <si>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</si>
  <si>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</si>
  <si>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</si>
  <si>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</si>
  <si>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</si>
  <si>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</si>
  <si>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</si>
  <si>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</si>
  <si>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</si>
  <si>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</si>
  <si>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</si>
  <si>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</si>
  <si>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</si>
  <si>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</si>
  <si>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</si>
  <si>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</si>
  <si>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</si>
  <si>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</si>
  <si>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</si>
  <si>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</si>
  <si>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</si>
  <si>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</si>
  <si>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</si>
  <si>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</si>
  <si>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</si>
  <si>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</si>
  <si>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</si>
  <si>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</si>
  <si>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</si>
  <si>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</si>
  <si>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</si>
  <si>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</si>
  <si>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</si>
  <si>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</si>
  <si>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</si>
  <si>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</si>
  <si>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</si>
  <si>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</si>
  <si>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</si>
  <si>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</si>
  <si>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</si>
  <si>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</si>
  <si>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</si>
  <si>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</si>
  <si>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</si>
  <si>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</si>
  <si>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</si>
  <si>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</si>
  <si>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</si>
  <si>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</si>
  <si>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</si>
  <si>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</si>
  <si>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</si>
  <si>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</si>
  <si>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</si>
  <si>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</si>
  <si>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</si>
  <si>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</si>
  <si>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</si>
  <si>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</si>
  <si>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</si>
  <si>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</si>
  <si>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</si>
  <si>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</si>
  <si>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</si>
  <si>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</si>
  <si>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</si>
  <si>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</si>
  <si>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</si>
  <si>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</si>
  <si>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</si>
  <si>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</si>
  <si>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</si>
  <si>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</si>
  <si>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</si>
  <si>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</si>
  <si>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</si>
  <si>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</si>
  <si>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</si>
  <si>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</si>
  <si>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</si>
  <si>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</si>
  <si>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</si>
  <si>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</si>
  <si>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</si>
  <si>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</si>
  <si>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</si>
  <si>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</si>
  <si>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</si>
  <si>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</si>
  <si>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</si>
  <si>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</si>
  <si>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</si>
  <si>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</si>
  <si>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</si>
  <si>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</si>
  <si>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</si>
  <si>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</si>
  <si>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</si>
  <si>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</si>
  <si>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</si>
  <si>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</si>
  <si>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</si>
  <si>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</si>
  <si>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</si>
  <si>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</si>
  <si>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</si>
  <si>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</si>
  <si>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</si>
  <si>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</si>
  <si>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</si>
  <si>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</si>
  <si>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</si>
  <si>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</si>
  <si>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</si>
  <si>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</si>
  <si>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</si>
  <si>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</si>
  <si>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</si>
  <si>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</si>
  <si>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</si>
  <si>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</si>
  <si>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</si>
  <si>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</si>
  <si>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</si>
  <si>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</si>
  <si>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</si>
  <si>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</si>
  <si>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</si>
  <si>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</si>
  <si>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</si>
  <si>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</si>
  <si>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</si>
  <si>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</si>
  <si>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</si>
  <si>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</si>
  <si>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</si>
  <si>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</si>
  <si>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</si>
  <si>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</si>
  <si>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</si>
  <si>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</si>
  <si>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</si>
  <si>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</si>
  <si>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</si>
  <si>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</si>
  <si>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</si>
  <si>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</si>
  <si>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</si>
  <si>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</si>
  <si>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</si>
  <si>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</si>
  <si>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</si>
  <si>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</si>
  <si>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</si>
  <si>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</si>
  <si>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</si>
  <si>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</si>
  <si>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</si>
  <si>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</si>
  <si>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</si>
  <si>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</si>
  <si>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</si>
  <si>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</si>
  <si>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</si>
  <si>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</si>
  <si>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</si>
  <si>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</si>
  <si>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</si>
  <si>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</si>
  <si>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</si>
  <si>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</si>
  <si>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</si>
  <si>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</si>
  <si>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</si>
  <si>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</si>
  <si>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</si>
  <si>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</si>
  <si>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</si>
  <si>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</si>
  <si>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</si>
  <si>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</si>
  <si>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</si>
  <si>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</si>
  <si>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</si>
  <si>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</si>
  <si>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</si>
  <si>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</si>
  <si>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</si>
  <si>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</si>
  <si>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</si>
  <si>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</si>
  <si>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</si>
  <si>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</si>
  <si>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</si>
  <si>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</si>
  <si>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</si>
  <si>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</si>
  <si>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</si>
  <si>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</si>
  <si>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</si>
  <si>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</si>
  <si>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</si>
  <si>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</si>
  <si>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</si>
  <si>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</si>
  <si>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</si>
  <si>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</si>
  <si>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</si>
  <si>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</si>
  <si>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</si>
  <si>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</si>
  <si>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</si>
  <si>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</si>
  <si>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</si>
  <si>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</si>
  <si>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</si>
  <si>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</si>
  <si>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</si>
  <si>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</si>
  <si>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</si>
  <si>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</si>
  <si>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</si>
  <si>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</si>
  <si>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</si>
  <si>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</si>
  <si>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</si>
  <si>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</si>
  <si>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</si>
  <si>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</si>
  <si>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</si>
  <si>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</si>
  <si>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</si>
  <si>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</si>
  <si>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</si>
  <si>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</si>
  <si>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</si>
  <si>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</si>
  <si>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</si>
  <si>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</si>
  <si>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</si>
  <si>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</si>
  <si>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</si>
  <si>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</si>
  <si>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</si>
  <si>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</si>
  <si>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</si>
  <si>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</si>
  <si>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</si>
  <si>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</si>
  <si>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</si>
  <si>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</si>
  <si>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</si>
  <si>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</si>
  <si>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</si>
  <si>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</si>
  <si>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</si>
  <si>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</si>
  <si>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</si>
  <si>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</si>
  <si>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</si>
  <si>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</si>
  <si>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</si>
  <si>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</si>
  <si>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</si>
  <si>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</si>
  <si>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</si>
  <si>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</si>
  <si>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</si>
  <si>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</si>
  <si>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</si>
  <si>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</si>
  <si>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</si>
  <si>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</si>
  <si>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</si>
  <si>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</si>
  <si>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</si>
  <si>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</si>
  <si>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</si>
  <si>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</si>
  <si>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</si>
  <si>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</si>
  <si>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</si>
  <si>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</si>
  <si>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</si>
  <si>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</si>
  <si>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</si>
  <si>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</si>
  <si>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</si>
  <si>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</si>
  <si>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</si>
  <si>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</si>
  <si>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</si>
  <si>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</si>
  <si>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</si>
  <si>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</si>
  <si>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</si>
  <si>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</si>
  <si>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</si>
  <si>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</si>
  <si>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</si>
  <si>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</si>
  <si>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</si>
  <si>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</si>
  <si>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</si>
  <si>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</si>
  <si>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</si>
  <si>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</si>
  <si>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</si>
  <si>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</si>
  <si>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</si>
  <si>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</si>
  <si>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</si>
  <si>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</si>
  <si>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</si>
  <si>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</si>
  <si>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</si>
  <si>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</si>
  <si>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</si>
  <si>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</si>
  <si>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</si>
  <si>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</si>
  <si>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</si>
  <si>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</si>
  <si>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</si>
  <si>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</si>
  <si>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</si>
  <si>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</si>
  <si>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</si>
  <si>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</si>
  <si>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</si>
  <si>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</si>
  <si>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</si>
  <si>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</si>
  <si>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</si>
  <si>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</si>
  <si>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</si>
  <si>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</si>
  <si>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</si>
  <si>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</si>
  <si>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</si>
  <si>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</si>
  <si>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</si>
  <si>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</si>
  <si>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</si>
  <si>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</si>
  <si>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</si>
  <si>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</si>
  <si>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</si>
  <si>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</si>
  <si>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</si>
  <si>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</si>
  <si>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</si>
  <si>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</si>
  <si>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</si>
  <si>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</si>
  <si>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</si>
  <si>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</si>
  <si>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</si>
  <si>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</si>
  <si>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</si>
  <si>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</si>
  <si>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</si>
  <si>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</si>
  <si>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</si>
  <si>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</si>
  <si>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</si>
  <si>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</si>
  <si>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</si>
  <si>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</si>
  <si>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</si>
  <si>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</si>
  <si>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</si>
  <si>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</si>
  <si>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</si>
  <si>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</si>
  <si>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</si>
  <si>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</si>
  <si>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</si>
  <si>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</si>
  <si>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</si>
  <si>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</si>
  <si>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</si>
  <si>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</si>
  <si>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</si>
  <si>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</si>
  <si>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</si>
  <si>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</si>
  <si>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</si>
  <si>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</si>
  <si>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</si>
  <si>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</si>
  <si>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</si>
  <si>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</si>
  <si>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</si>
  <si>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</si>
  <si>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</si>
  <si>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</si>
  <si>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</si>
  <si>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</si>
  <si>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</si>
  <si>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</si>
  <si>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</si>
  <si>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</si>
  <si>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</si>
  <si>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</si>
  <si>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</si>
  <si>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</si>
  <si>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</si>
  <si>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</si>
  <si>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</si>
  <si>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</si>
  <si>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</si>
  <si>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</si>
  <si>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</si>
  <si>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</si>
  <si>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</si>
  <si>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</si>
  <si>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</si>
  <si>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</si>
  <si>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</si>
  <si>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</si>
  <si>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</si>
  <si>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</si>
  <si>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</si>
  <si>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</si>
  <si>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</si>
  <si>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</si>
  <si>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</si>
  <si>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</si>
  <si>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</si>
  <si>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</si>
  <si>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</si>
  <si>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</si>
  <si>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</si>
  <si>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</si>
  <si>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</si>
  <si>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</si>
  <si>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</si>
  <si>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</si>
  <si>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</si>
  <si>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</si>
  <si>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</si>
  <si>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</si>
  <si>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</si>
  <si>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</si>
  <si>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</si>
  <si>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</si>
  <si>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</si>
  <si>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</si>
  <si>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</si>
  <si>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</si>
  <si>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</si>
  <si>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</si>
  <si>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</si>
  <si>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</si>
  <si>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</si>
  <si>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</si>
  <si>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</si>
  <si>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</si>
  <si>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</si>
  <si>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</si>
  <si>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</si>
  <si>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</si>
  <si>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</si>
  <si>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</si>
  <si>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</si>
  <si>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</si>
  <si>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</si>
  <si>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</si>
  <si>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</si>
  <si>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</si>
  <si>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</si>
  <si>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</si>
  <si>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</si>
  <si>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</si>
  <si>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</si>
  <si>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</si>
  <si>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</si>
  <si>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</si>
  <si>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</si>
  <si>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</si>
  <si>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</si>
  <si>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</si>
  <si>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</si>
  <si>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</si>
  <si>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</si>
  <si>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</si>
  <si>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</si>
  <si>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</si>
  <si>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</si>
  <si>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</si>
  <si>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</si>
  <si>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</si>
  <si>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</si>
  <si>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</si>
  <si>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</si>
  <si>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</si>
  <si>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</si>
  <si>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</si>
  <si>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</si>
  <si>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</si>
  <si>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</si>
  <si>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</si>
  <si>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</si>
  <si>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</si>
  <si>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</si>
  <si>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</si>
  <si>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</si>
  <si>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</si>
  <si>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</si>
  <si>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</si>
  <si>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</si>
  <si>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</si>
  <si>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</si>
  <si>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</si>
  <si>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</si>
  <si>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</si>
  <si>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</si>
  <si>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</si>
  <si>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</si>
  <si>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</si>
  <si>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</si>
  <si>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</si>
  <si>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</si>
  <si>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</si>
  <si>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</si>
  <si>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</si>
  <si>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</si>
  <si>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</si>
  <si>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</si>
  <si>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</si>
  <si>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</si>
  <si>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</si>
  <si>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</si>
  <si>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</si>
  <si>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</si>
  <si>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</si>
  <si>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</si>
  <si>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</si>
  <si>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</si>
  <si>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</si>
  <si>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</si>
  <si>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</si>
  <si>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</si>
  <si>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</si>
  <si>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</si>
  <si>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</si>
  <si>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</si>
  <si>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</si>
  <si>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</si>
  <si>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</si>
  <si>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</si>
  <si>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</si>
  <si>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</si>
  <si>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</si>
  <si>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</si>
  <si>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</si>
  <si>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</si>
  <si>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</si>
  <si>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</si>
  <si>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</si>
  <si>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</si>
  <si>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</si>
  <si>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</si>
  <si>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</si>
  <si>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</si>
  <si>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</si>
  <si>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</si>
  <si>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</si>
  <si>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</si>
  <si>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</si>
  <si>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</si>
  <si>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</si>
  <si>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</si>
  <si>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</si>
  <si>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</si>
  <si>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</si>
  <si>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</si>
  <si>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</si>
  <si>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</si>
  <si>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</si>
  <si>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</si>
  <si>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</si>
  <si>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</si>
  <si>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</si>
  <si>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</si>
  <si>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</si>
  <si>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</si>
  <si>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</si>
  <si>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</si>
  <si>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</si>
  <si>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</si>
  <si>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</si>
  <si>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</si>
  <si>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</si>
  <si>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</si>
  <si>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</si>
  <si>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</si>
  <si>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</si>
  <si>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</si>
  <si>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</si>
  <si>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</si>
  <si>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</si>
  <si>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</si>
  <si>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</si>
  <si>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</si>
  <si>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</si>
  <si>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</si>
  <si>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</si>
  <si>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</si>
  <si>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</si>
  <si>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</si>
  <si>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</si>
  <si>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</si>
  <si>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</si>
  <si>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</si>
  <si>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</si>
  <si>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</si>
  <si>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</si>
  <si>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</si>
  <si>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</si>
  <si>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</si>
  <si>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</si>
  <si>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</si>
  <si>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</si>
  <si>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</si>
  <si>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</si>
  <si>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</si>
  <si>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</si>
  <si>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</si>
  <si>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</si>
  <si>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</si>
  <si>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</si>
  <si>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</si>
  <si>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</si>
  <si>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</si>
  <si>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</si>
  <si>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</si>
  <si>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</si>
  <si>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</si>
  <si>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</si>
  <si>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</si>
  <si>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</si>
  <si>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</si>
  <si>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</si>
  <si>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</si>
  <si>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</si>
  <si>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</si>
  <si>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</si>
  <si>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</si>
  <si>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</si>
  <si>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</si>
  <si>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</si>
  <si>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</si>
  <si>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</si>
  <si>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</si>
  <si>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</si>
  <si>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</si>
  <si>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</si>
  <si>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</si>
  <si>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</si>
  <si>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</si>
  <si>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</si>
  <si>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</si>
  <si>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</si>
  <si>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</si>
  <si>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</si>
  <si>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</si>
  <si>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</si>
  <si>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</si>
  <si>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</si>
  <si>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</si>
  <si>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</si>
  <si>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</si>
  <si>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</si>
  <si>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</si>
  <si>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</si>
  <si>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</si>
  <si>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</si>
  <si>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</si>
  <si>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</si>
  <si>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</si>
  <si>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</si>
  <si>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</si>
  <si>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</si>
  <si>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</si>
  <si>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</si>
  <si>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</si>
  <si>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</si>
  <si>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</si>
  <si>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</si>
  <si>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</si>
  <si>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</si>
  <si>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</si>
  <si>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</si>
  <si>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</si>
  <si>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</si>
  <si>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</si>
  <si>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</si>
  <si>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</si>
  <si>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</si>
  <si>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</si>
  <si>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</si>
  <si>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</si>
  <si>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</si>
  <si>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</si>
  <si>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</si>
  <si>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</si>
  <si>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</si>
  <si>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</si>
  <si>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</si>
  <si>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</si>
  <si>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</si>
  <si>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</si>
  <si>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</si>
  <si>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</si>
  <si>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</si>
  <si>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</si>
  <si>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</si>
  <si>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</si>
  <si>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</si>
  <si>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</si>
  <si>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</si>
  <si>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</si>
  <si>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</si>
  <si>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</si>
  <si>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</si>
  <si>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</si>
  <si>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</si>
  <si>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</si>
  <si>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</si>
  <si>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</si>
  <si>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</si>
  <si>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</si>
  <si>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</si>
  <si>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</si>
  <si>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</si>
  <si>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</si>
  <si>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</si>
  <si>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</si>
  <si>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</si>
  <si>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</si>
  <si>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</si>
  <si>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</si>
  <si>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</si>
  <si>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</si>
  <si>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</si>
  <si>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</si>
  <si>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</si>
  <si>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</si>
  <si>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</si>
  <si>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</si>
  <si>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</si>
  <si>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</si>
  <si>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</si>
  <si>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</si>
  <si>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</si>
  <si>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</si>
  <si>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</si>
  <si>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</si>
  <si>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</si>
  <si>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</si>
  <si>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</si>
  <si>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</si>
  <si>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</si>
  <si>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</si>
  <si>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</si>
  <si>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</si>
  <si>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</si>
  <si>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</si>
  <si>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</si>
  <si>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</si>
  <si>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</si>
  <si>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</si>
  <si>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</si>
  <si>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</si>
  <si>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</si>
  <si>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</si>
  <si>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</si>
  <si>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</si>
  <si>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</si>
  <si>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</si>
  <si>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</si>
  <si>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</si>
  <si>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</si>
  <si>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</si>
  <si>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</si>
  <si>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</si>
  <si>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</si>
  <si>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</si>
  <si>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</si>
  <si>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</si>
  <si>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</si>
  <si>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</si>
  <si>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</si>
  <si>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</si>
  <si>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</si>
  <si>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</si>
  <si>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</si>
  <si>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</si>
  <si>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</si>
  <si>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</si>
  <si>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</si>
  <si>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</si>
  <si>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</si>
  <si>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</si>
  <si>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</si>
  <si>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</si>
  <si>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</si>
  <si>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</si>
  <si>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</si>
  <si>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</si>
  <si>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</si>
  <si>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</si>
  <si>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</si>
  <si>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</si>
  <si>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</si>
  <si>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</si>
  <si>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</si>
  <si>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</si>
  <si>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</si>
  <si>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</si>
  <si>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</si>
  <si>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</si>
  <si>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</si>
  <si>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</si>
  <si>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</si>
  <si>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</si>
  <si>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</si>
  <si>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</si>
  <si>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</si>
  <si>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</si>
  <si>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</si>
  <si>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</si>
  <si>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</si>
  <si>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</si>
  <si>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</si>
  <si>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</si>
  <si>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</si>
  <si>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</si>
  <si>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</si>
  <si>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</si>
  <si>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</si>
  <si>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</si>
  <si>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</si>
  <si>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</si>
  <si>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</si>
  <si>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</si>
  <si>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</si>
  <si>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</si>
  <si>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</si>
  <si>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</si>
  <si>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</si>
  <si>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</si>
  <si>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</si>
  <si>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</si>
  <si>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</si>
  <si>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</si>
  <si>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</si>
  <si>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</si>
  <si>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</si>
  <si>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</si>
  <si>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</si>
  <si>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</si>
  <si>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</si>
  <si>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</si>
  <si>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</si>
  <si>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</si>
  <si>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</si>
  <si>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</si>
  <si>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</si>
  <si>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</si>
  <si>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</si>
  <si>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</si>
  <si>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</si>
  <si>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</si>
  <si>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</si>
  <si>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</si>
  <si>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</si>
  <si>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</si>
  <si>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</si>
  <si>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</si>
  <si>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</si>
  <si>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</si>
  <si>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</si>
  <si>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</si>
  <si>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</si>
  <si>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</si>
  <si>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</si>
  <si>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</si>
  <si>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</si>
  <si>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</si>
  <si>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</si>
  <si>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</si>
  <si>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</si>
  <si>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</si>
  <si>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</si>
  <si>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</si>
  <si>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</si>
  <si>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</si>
  <si>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</si>
  <si>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</si>
  <si>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</si>
  <si>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</si>
  <si>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</si>
  <si>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</si>
  <si>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</si>
  <si>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</si>
  <si>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</si>
  <si>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</si>
  <si>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</si>
  <si>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</si>
  <si>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</si>
  <si>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</si>
  <si>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</si>
  <si>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</si>
  <si>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</si>
  <si>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</si>
  <si>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</si>
  <si>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</si>
  <si>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</si>
  <si>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</si>
  <si>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</si>
  <si>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</si>
  <si>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</si>
  <si>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</si>
  <si>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</si>
  <si>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</si>
  <si>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</si>
  <si>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</si>
  <si>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</si>
  <si>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</si>
  <si>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</si>
  <si>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</si>
  <si>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</si>
  <si>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</si>
  <si>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</si>
  <si>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</si>
  <si>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</si>
  <si>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</si>
  <si>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</si>
  <si>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</si>
  <si>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</si>
  <si>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</si>
  <si>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</si>
  <si>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</si>
  <si>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</si>
  <si>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</si>
  <si>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</si>
  <si>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</si>
  <si>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</si>
  <si>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</si>
  <si>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</si>
  <si>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</si>
  <si>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</si>
  <si>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</si>
  <si>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</si>
  <si>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</si>
  <si>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</si>
  <si>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</si>
  <si>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</si>
  <si>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</si>
  <si>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</si>
  <si>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</si>
  <si>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</si>
  <si>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</si>
  <si>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</si>
  <si>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</si>
  <si>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</si>
  <si>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</si>
  <si>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</si>
  <si>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</si>
  <si>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</si>
  <si>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</si>
  <si>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</si>
  <si>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</si>
  <si>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</si>
  <si>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</si>
  <si>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</si>
  <si>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</si>
  <si>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</si>
  <si>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</si>
  <si>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</si>
  <si>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</si>
  <si>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</si>
  <si>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</si>
  <si>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</si>
  <si>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</si>
  <si>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</si>
  <si>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</si>
  <si>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</si>
  <si>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</si>
  <si>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</si>
  <si>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</si>
  <si>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</si>
  <si>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</si>
  <si>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</si>
  <si>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</si>
  <si>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</si>
  <si>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</si>
  <si>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</si>
  <si>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</si>
  <si>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</si>
  <si>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</si>
  <si>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</si>
  <si>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</si>
  <si>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</si>
  <si>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</si>
  <si>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</si>
  <si>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</si>
  <si>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</si>
  <si>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</si>
  <si>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</si>
  <si>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</si>
  <si>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</si>
  <si>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</si>
  <si>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</si>
  <si>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</si>
  <si>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</si>
  <si>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</si>
  <si>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</si>
  <si>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</si>
  <si>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</si>
  <si>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</si>
  <si>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</si>
  <si>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</si>
  <si>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</si>
  <si>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</si>
  <si>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</si>
  <si>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</si>
  <si>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</si>
  <si>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</si>
  <si>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</si>
  <si>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</si>
  <si>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</si>
  <si>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</si>
  <si>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</si>
  <si>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</si>
  <si>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</si>
  <si>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</si>
  <si>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</si>
  <si>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</si>
  <si>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</si>
  <si>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</si>
  <si>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</si>
  <si>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</si>
  <si>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</si>
  <si>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</si>
  <si>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</si>
  <si>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</si>
  <si>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</si>
  <si>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</si>
  <si>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</si>
  <si>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</si>
  <si>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</si>
  <si>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</si>
  <si>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</si>
  <si>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</si>
  <si>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</si>
  <si>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</si>
  <si>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</si>
  <si>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</si>
  <si>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</si>
  <si>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</si>
  <si>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</si>
  <si>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</si>
  <si>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</si>
  <si>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</si>
  <si>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</si>
  <si>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</si>
  <si>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</si>
  <si>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</si>
  <si>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</si>
  <si>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</si>
  <si>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</si>
  <si>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</si>
  <si>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</si>
  <si>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</si>
  <si>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</si>
  <si>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</si>
  <si>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</si>
  <si>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</si>
  <si>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</si>
  <si>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</si>
  <si>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</si>
  <si>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</si>
  <si>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</si>
  <si>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</si>
  <si>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</si>
  <si>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</si>
  <si>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</si>
  <si>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</si>
  <si>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</si>
  <si>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</si>
  <si>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</si>
  <si>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</si>
  <si>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</si>
  <si>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</si>
  <si>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</si>
  <si>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</si>
  <si>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</si>
  <si>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</si>
  <si>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</si>
  <si>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</si>
  <si>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</si>
  <si>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</si>
  <si>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</si>
  <si>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</si>
  <si>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</si>
  <si>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</si>
  <si>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</si>
  <si>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</si>
  <si>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</si>
  <si>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</si>
  <si>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</si>
  <si>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</si>
  <si>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</si>
  <si>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</si>
  <si>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</si>
  <si>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</si>
  <si>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</si>
  <si>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</si>
  <si>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</si>
  <si>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</si>
  <si>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</si>
  <si>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</si>
  <si>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</si>
  <si>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</si>
  <si>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</si>
  <si>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</si>
  <si>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</si>
  <si>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</si>
  <si>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</si>
  <si>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</si>
  <si>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</si>
  <si>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</si>
  <si>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</si>
  <si>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</si>
  <si>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</si>
  <si>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</si>
  <si>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</si>
  <si>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</si>
  <si>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</si>
  <si>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</si>
  <si>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</si>
  <si>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</si>
  <si>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</si>
  <si>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</si>
  <si>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</si>
  <si>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</si>
  <si>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</si>
  <si>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</si>
  <si>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</si>
  <si>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</si>
  <si>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</si>
  <si>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</si>
  <si>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</si>
  <si>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</si>
  <si>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</si>
  <si>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</si>
  <si>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</si>
  <si>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</si>
  <si>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</si>
  <si>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</si>
  <si>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</si>
  <si>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</si>
  <si>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</si>
  <si>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</si>
  <si>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</si>
  <si>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</si>
  <si>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</si>
  <si>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</si>
  <si>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</si>
  <si>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</si>
  <si>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</si>
  <si>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</si>
  <si>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</si>
  <si>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</si>
  <si>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</si>
  <si>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</si>
  <si>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</si>
  <si>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</si>
  <si>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</si>
  <si>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</si>
  <si>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</si>
  <si>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</si>
  <si>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</si>
  <si>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</si>
  <si>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</si>
  <si>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</si>
  <si>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</si>
  <si>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</si>
  <si>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</si>
  <si>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</si>
  <si>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</si>
  <si>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</si>
  <si>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</si>
  <si>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</si>
  <si>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</si>
  <si>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</si>
  <si>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</si>
  <si>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</si>
  <si>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</si>
  <si>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</si>
  <si>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</si>
  <si>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</si>
  <si>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</si>
  <si>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</si>
  <si>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</si>
  <si>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</si>
  <si>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</si>
  <si>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</si>
  <si>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</si>
  <si>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</si>
  <si>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</si>
  <si>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</si>
  <si>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</si>
  <si>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</si>
  <si>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</si>
  <si>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</si>
  <si>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</si>
  <si>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</si>
  <si>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</si>
  <si>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</si>
  <si>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</si>
  <si>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</si>
  <si>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</si>
  <si>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</si>
  <si>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</si>
  <si>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</si>
  <si>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</si>
  <si>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</si>
  <si>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</si>
  <si>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</si>
  <si>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</si>
  <si>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</si>
  <si>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</si>
  <si>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</si>
  <si>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</si>
  <si>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</si>
  <si>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</si>
  <si>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</si>
  <si>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</si>
  <si>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</si>
  <si>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</si>
  <si>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</si>
  <si>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</si>
  <si>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</si>
  <si>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</si>
  <si>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</si>
  <si>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</si>
  <si>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</si>
  <si>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</si>
  <si>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</si>
  <si>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</si>
  <si>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</si>
  <si>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</si>
  <si>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</si>
  <si>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</si>
  <si>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</si>
  <si>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</si>
  <si>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</si>
  <si>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</si>
  <si>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</si>
  <si>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</si>
  <si>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</si>
  <si>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</si>
  <si>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</si>
  <si>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</si>
  <si>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</si>
  <si>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</si>
  <si>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</si>
  <si>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</si>
  <si>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</si>
  <si>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</si>
  <si>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</si>
  <si>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</si>
  <si>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</si>
  <si>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</si>
  <si>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</si>
  <si>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</si>
  <si>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</si>
  <si>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</si>
  <si>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</si>
  <si>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</si>
  <si>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</si>
  <si>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</si>
  <si>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</si>
  <si>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</si>
  <si>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</si>
  <si>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</si>
  <si>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</si>
  <si>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</si>
  <si>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</si>
  <si>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</si>
  <si>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</si>
  <si>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</si>
  <si>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</si>
  <si>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</si>
  <si>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</si>
  <si>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</si>
  <si>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</si>
  <si>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</si>
  <si>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</si>
  <si>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</si>
  <si>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</si>
  <si>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</si>
  <si>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</si>
  <si>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</si>
  <si>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</si>
  <si>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</si>
  <si>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</si>
  <si>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</si>
  <si>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</si>
  <si>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</si>
  <si>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</si>
  <si>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</si>
  <si>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</si>
  <si>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</si>
  <si>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</si>
  <si>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</si>
  <si>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</si>
  <si>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</si>
  <si>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</si>
  <si>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</si>
  <si>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</si>
  <si>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</si>
  <si>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</si>
  <si>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</si>
  <si>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</si>
  <si>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</si>
  <si>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</si>
  <si>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</si>
  <si>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</si>
  <si>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</si>
  <si>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</si>
  <si>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</si>
  <si>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</si>
  <si>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</si>
  <si>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</si>
  <si>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</si>
  <si>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</si>
  <si>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</si>
  <si>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</si>
  <si>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</si>
  <si>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</si>
  <si>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</si>
  <si>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</si>
  <si>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</si>
  <si>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</si>
  <si>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</si>
  <si>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</si>
  <si>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</si>
  <si>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</si>
  <si>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</si>
  <si>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</si>
  <si>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</si>
  <si>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</si>
  <si>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</si>
  <si>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</si>
  <si>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</si>
  <si>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</si>
  <si>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</si>
  <si>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</si>
  <si>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</si>
  <si>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</si>
  <si>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</si>
  <si>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</si>
  <si>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</si>
  <si>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</si>
  <si>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</si>
  <si>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</si>
  <si>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</si>
  <si>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</si>
  <si>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</si>
  <si>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</si>
  <si>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</si>
  <si>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</si>
  <si>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</si>
  <si>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</si>
  <si>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</si>
  <si>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</si>
  <si>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</si>
  <si>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</si>
  <si>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</si>
  <si>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</si>
  <si>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</si>
  <si>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</si>
  <si>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</si>
  <si>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</si>
  <si>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</si>
  <si>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</si>
  <si>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</si>
  <si>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</si>
  <si>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</si>
  <si>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</si>
  <si>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</si>
  <si>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</si>
  <si>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</si>
  <si>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</si>
  <si>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</si>
  <si>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</si>
  <si>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</si>
  <si>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</si>
  <si>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</si>
  <si>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</si>
  <si>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</si>
  <si>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</si>
  <si>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</si>
  <si>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</si>
  <si>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</si>
  <si>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</si>
  <si>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</si>
  <si>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</si>
  <si>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</si>
  <si>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</si>
  <si>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</si>
  <si>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</si>
  <si>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</si>
  <si>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</si>
  <si>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</si>
  <si>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</si>
  <si>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</si>
  <si>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</si>
  <si>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</si>
  <si>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</si>
  <si>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</si>
  <si>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</si>
  <si>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</si>
  <si>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</si>
  <si>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</si>
  <si>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</si>
  <si>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</si>
  <si>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</si>
  <si>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</si>
  <si>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</si>
  <si>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</si>
  <si>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</si>
  <si>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</si>
  <si>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</si>
  <si>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</si>
  <si>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</si>
  <si>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</si>
  <si>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</si>
  <si>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</si>
  <si>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</si>
  <si>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</si>
  <si>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</si>
  <si>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</si>
  <si>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</si>
  <si>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</si>
  <si>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</si>
  <si>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</si>
  <si>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</si>
  <si>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</si>
  <si>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</si>
  <si>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</si>
  <si>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</si>
  <si>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</si>
  <si>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</si>
  <si>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</si>
  <si>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</si>
  <si>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</si>
  <si>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</si>
  <si>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</si>
  <si>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</si>
  <si>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</si>
  <si>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</si>
  <si>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</si>
  <si>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</si>
  <si>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</si>
  <si>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</si>
  <si>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</si>
  <si>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</si>
  <si>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</si>
  <si>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</si>
  <si>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</si>
  <si>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</si>
  <si>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</si>
  <si>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</si>
  <si>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</si>
  <si>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</si>
  <si>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</si>
  <si>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</si>
  <si>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</si>
  <si>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</si>
  <si>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</si>
  <si>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</si>
  <si>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</si>
  <si>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</si>
  <si>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</si>
  <si>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</si>
  <si>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</si>
  <si>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</si>
  <si>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</si>
  <si>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</si>
  <si>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</si>
  <si>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</si>
  <si>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</si>
  <si>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</si>
  <si>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</si>
  <si>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</si>
  <si>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</si>
  <si>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</si>
  <si>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</si>
  <si>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</si>
  <si>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</si>
  <si>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</si>
  <si>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</si>
  <si>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</si>
  <si>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</si>
  <si>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</si>
  <si>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</si>
  <si>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</si>
  <si>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</si>
  <si>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</si>
  <si>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</si>
  <si>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</si>
  <si>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</si>
  <si>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</si>
  <si>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</si>
  <si>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</si>
  <si>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</si>
  <si>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</si>
  <si>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</si>
  <si>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</si>
  <si>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</si>
  <si>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</si>
  <si>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</si>
  <si>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</si>
  <si>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</si>
  <si>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</si>
  <si>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</si>
  <si>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</si>
  <si>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</si>
  <si>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</si>
  <si>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</si>
  <si>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</si>
  <si>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</si>
  <si>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</si>
  <si>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</si>
  <si>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</si>
  <si>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</si>
  <si>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</si>
  <si>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</si>
  <si>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</si>
  <si>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</si>
  <si>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</si>
  <si>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</si>
  <si>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</si>
  <si>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</si>
  <si>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</si>
  <si>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</si>
  <si>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</si>
  <si>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</si>
  <si>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</si>
  <si>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</si>
  <si>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</si>
  <si>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</si>
  <si>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</si>
  <si>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</si>
  <si>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</si>
  <si>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</si>
  <si>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</si>
  <si>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</si>
  <si>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</si>
  <si>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</si>
  <si>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</si>
  <si>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</si>
  <si>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</si>
  <si>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</si>
  <si>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</si>
  <si>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</si>
  <si>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</si>
  <si>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</si>
  <si>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</si>
  <si>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</si>
  <si>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</si>
  <si>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</si>
  <si>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</si>
  <si>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</si>
  <si>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</si>
  <si>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</si>
  <si>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</si>
  <si>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</si>
  <si>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</si>
  <si>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</si>
  <si>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</si>
  <si>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</si>
  <si>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</si>
  <si>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</si>
  <si>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</si>
  <si>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</si>
  <si>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</si>
  <si>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</si>
  <si>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</si>
  <si>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</si>
  <si>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</si>
  <si>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</si>
  <si>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</si>
  <si>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</si>
  <si>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</si>
  <si>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</si>
  <si>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</si>
  <si>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</si>
  <si>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</si>
  <si>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</si>
  <si>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</si>
  <si>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</si>
  <si>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</si>
  <si>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</si>
  <si>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</si>
  <si>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</si>
  <si>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</si>
  <si>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</si>
  <si>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</si>
  <si>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</si>
  <si>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</si>
  <si>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</si>
  <si>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</si>
  <si>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</si>
  <si>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</si>
  <si>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</si>
  <si>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</si>
  <si>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</si>
  <si>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</si>
  <si>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</si>
  <si>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</si>
  <si>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</si>
  <si>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</si>
  <si>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</si>
  <si>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</si>
  <si>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</si>
  <si>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</si>
  <si>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</si>
  <si>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</si>
  <si>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</si>
  <si>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</si>
  <si>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</si>
  <si>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</si>
  <si>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</si>
  <si>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</si>
  <si>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</si>
  <si>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</si>
  <si>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</si>
  <si>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</si>
  <si>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</si>
  <si>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</si>
  <si>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</si>
  <si>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</si>
  <si>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</si>
  <si>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</si>
  <si>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</si>
  <si>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</si>
  <si>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</si>
  <si>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</si>
  <si>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</si>
  <si>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</si>
  <si>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</si>
  <si>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</si>
  <si>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</si>
  <si>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</si>
  <si>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</si>
  <si>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</si>
  <si>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</si>
  <si>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</si>
  <si>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</si>
  <si>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</si>
  <si>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</si>
  <si>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</si>
  <si>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</si>
  <si>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</si>
  <si>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</si>
  <si>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</si>
  <si>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</si>
  <si>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</si>
  <si>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</si>
  <si>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</si>
  <si>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</si>
  <si>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</si>
  <si>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</si>
  <si>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</si>
  <si>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</si>
  <si>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</si>
  <si>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</si>
  <si>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</si>
  <si>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</si>
  <si>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</si>
  <si>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</si>
  <si>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</si>
  <si>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</si>
  <si>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</si>
  <si>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</si>
  <si>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</si>
  <si>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</si>
  <si>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</si>
  <si>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</si>
  <si>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</si>
  <si>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</si>
  <si>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</si>
  <si>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</si>
  <si>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</si>
  <si>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</si>
  <si>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</si>
  <si>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</si>
  <si>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</si>
  <si>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</si>
  <si>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</si>
  <si>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</si>
  <si>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</si>
  <si>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</si>
  <si>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</si>
  <si>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</si>
  <si>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</si>
  <si>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</si>
  <si>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</si>
  <si>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</si>
  <si>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</si>
  <si>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</si>
  <si>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</si>
  <si>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</si>
  <si>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</si>
  <si>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</si>
  <si>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</si>
  <si>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</si>
  <si>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</si>
  <si>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</si>
  <si>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</si>
  <si>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</si>
  <si>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</si>
  <si>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</si>
  <si>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</si>
  <si>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</si>
  <si>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</si>
  <si>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</si>
  <si>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</si>
  <si>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</si>
  <si>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</si>
  <si>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</si>
  <si>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</si>
  <si>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</si>
  <si>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</si>
  <si>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</si>
  <si>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</si>
  <si>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</si>
  <si>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</si>
  <si>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</si>
  <si>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</si>
  <si>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</si>
  <si>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</si>
  <si>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</si>
  <si>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</si>
  <si>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</si>
  <si>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</si>
  <si>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</si>
  <si>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</si>
  <si>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</si>
  <si>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</si>
  <si>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</si>
  <si>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</si>
  <si>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</si>
  <si>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</si>
  <si>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</si>
  <si>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</si>
  <si>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</si>
  <si>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</si>
  <si>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</si>
  <si>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</si>
  <si>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</si>
  <si>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</si>
  <si>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</si>
  <si>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</si>
  <si>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</si>
  <si>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</si>
  <si>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</si>
  <si>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</si>
  <si>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</si>
  <si>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</si>
  <si>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</si>
  <si>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</si>
  <si>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</si>
  <si>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</si>
  <si>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</si>
  <si>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</si>
  <si>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</si>
  <si>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</si>
  <si>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</si>
  <si>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</si>
  <si>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</si>
  <si>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</si>
  <si>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</si>
  <si>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</si>
  <si>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</si>
  <si>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</si>
  <si>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</si>
  <si>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</si>
  <si>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</si>
  <si>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</si>
  <si>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</si>
  <si>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</si>
  <si>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</si>
  <si>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</si>
  <si>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</si>
  <si>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</si>
  <si>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</si>
  <si>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</si>
  <si>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</si>
  <si>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</si>
  <si>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</si>
  <si>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</si>
  <si>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</si>
  <si>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</si>
  <si>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</si>
  <si>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</si>
  <si>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</si>
  <si>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</si>
  <si>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</si>
  <si>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</si>
  <si>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</si>
  <si>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</si>
  <si>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</si>
  <si>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</si>
  <si>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</si>
  <si>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</si>
  <si>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</si>
  <si>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</si>
  <si>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</si>
  <si>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</si>
  <si>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</si>
  <si>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</si>
  <si>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</si>
  <si>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</si>
  <si>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</si>
  <si>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</si>
  <si>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</si>
  <si>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</si>
  <si>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</si>
  <si>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</si>
  <si>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</si>
  <si>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</si>
  <si>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</si>
  <si>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</si>
  <si>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</si>
  <si>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</si>
  <si>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</si>
  <si>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</si>
  <si>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</si>
  <si>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</si>
  <si>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</si>
  <si>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</si>
  <si>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</si>
  <si>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</si>
  <si>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</si>
  <si>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</si>
  <si>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</si>
  <si>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</si>
  <si>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</si>
  <si>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</si>
  <si>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</si>
  <si>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</si>
  <si>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</si>
  <si>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</si>
  <si>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</si>
  <si>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</si>
  <si>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</si>
  <si>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</si>
  <si>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</si>
  <si>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</si>
  <si>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</si>
  <si>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</si>
  <si>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</si>
  <si>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</si>
  <si>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</si>
  <si>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</si>
  <si>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</si>
  <si>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</si>
  <si>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</si>
  <si>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</si>
  <si>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</si>
  <si>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</si>
  <si>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</si>
  <si>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</si>
  <si>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</si>
  <si>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</si>
  <si>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</si>
  <si>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</si>
  <si>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</si>
  <si>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</si>
  <si>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</si>
  <si>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</si>
  <si>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</si>
  <si>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</si>
  <si>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</si>
  <si>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</si>
  <si>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</si>
  <si>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</si>
  <si>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</si>
  <si>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</si>
  <si>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</si>
  <si>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</si>
  <si>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</si>
  <si>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</si>
  <si>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</si>
  <si>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</si>
  <si>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</si>
  <si>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</si>
  <si>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</si>
  <si>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</si>
  <si>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</si>
  <si>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</si>
  <si>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</si>
  <si>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</si>
  <si>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</si>
  <si>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</si>
  <si>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</si>
  <si>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</si>
  <si>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</si>
  <si>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</si>
  <si>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</si>
  <si>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</si>
  <si>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</si>
  <si>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</si>
  <si>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</si>
  <si>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</si>
  <si>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</si>
  <si>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</si>
  <si>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</si>
  <si>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</si>
  <si>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</si>
  <si>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</si>
  <si>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</si>
  <si>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</si>
  <si>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</si>
  <si>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</si>
  <si>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</si>
  <si>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</si>
  <si>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</si>
  <si>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</si>
  <si>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</si>
  <si>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</si>
  <si>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</si>
  <si>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</si>
  <si>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</si>
  <si>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</si>
  <si>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</si>
  <si>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</si>
  <si>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</si>
  <si>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</si>
  <si>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</si>
  <si>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</si>
  <si>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</si>
  <si>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</si>
  <si>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</si>
  <si>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</si>
  <si>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</si>
  <si>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</si>
  <si>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</si>
  <si>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</si>
  <si>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</si>
  <si>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</si>
  <si>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</si>
  <si>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</si>
  <si>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</si>
  <si>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</si>
  <si>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</si>
  <si>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</si>
  <si>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</si>
  <si>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</si>
  <si>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</si>
  <si>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</si>
  <si>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</si>
  <si>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</si>
  <si>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</si>
  <si>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</si>
  <si>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</si>
  <si>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</si>
  <si>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</si>
  <si>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</si>
  <si>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</si>
  <si>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</si>
  <si>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</si>
  <si>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</si>
  <si>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</si>
  <si>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</si>
  <si>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</si>
  <si>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</si>
  <si>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</si>
  <si>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</si>
  <si>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</si>
  <si>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</si>
  <si>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</si>
  <si>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</si>
  <si>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</si>
  <si>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</si>
  <si>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</si>
  <si>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</si>
  <si>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</si>
  <si>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</si>
  <si>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</si>
  <si>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</si>
  <si>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</si>
  <si>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</si>
  <si>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</si>
  <si>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</si>
  <si>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</si>
  <si>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</si>
  <si>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</si>
  <si>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</si>
  <si>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</si>
  <si>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</si>
  <si>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</si>
  <si>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</si>
  <si>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</si>
  <si>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</si>
  <si>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</si>
  <si>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</si>
  <si>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</si>
  <si>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</si>
  <si>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</si>
  <si>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</si>
  <si>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</si>
  <si>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</si>
  <si>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</si>
  <si>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</si>
  <si>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</si>
  <si>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</si>
  <si>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</si>
  <si>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</si>
  <si>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</si>
  <si>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</si>
  <si>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</si>
  <si>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</si>
  <si>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</si>
  <si>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</si>
  <si>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</si>
  <si>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</si>
  <si>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</si>
  <si>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</si>
  <si>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</si>
  <si>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</si>
  <si>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</si>
  <si>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</si>
  <si>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</si>
  <si>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</si>
  <si>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</si>
  <si>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</si>
  <si>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</si>
  <si>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</si>
  <si>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</si>
  <si>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</si>
  <si>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</si>
  <si>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</si>
  <si>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</si>
  <si>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</si>
  <si>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</si>
  <si>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</si>
  <si>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</si>
  <si>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</si>
  <si>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</si>
  <si>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</si>
  <si>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</si>
  <si>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</si>
  <si>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</si>
  <si>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</si>
  <si>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</si>
  <si>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</si>
  <si>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</si>
  <si>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</si>
  <si>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</si>
  <si>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</si>
  <si>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</si>
  <si>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</si>
  <si>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</si>
  <si>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</si>
  <si>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</si>
  <si>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</si>
  <si>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</si>
  <si>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</si>
  <si>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</si>
  <si>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</si>
  <si>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</si>
  <si>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</si>
  <si>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</si>
  <si>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</si>
  <si>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</si>
  <si>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</si>
  <si>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</si>
  <si>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</si>
  <si>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</si>
  <si>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</si>
  <si>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</si>
  <si>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</si>
  <si>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</si>
  <si>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</si>
  <si>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</si>
  <si>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</si>
  <si>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</si>
  <si>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</si>
  <si>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</si>
  <si>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</si>
  <si>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</si>
  <si>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</si>
  <si>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</si>
  <si>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</si>
  <si>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</si>
  <si>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</si>
  <si>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</si>
  <si>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</si>
  <si>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</si>
  <si>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</si>
  <si>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</si>
  <si>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</si>
  <si>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</si>
  <si>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</si>
  <si>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</si>
  <si>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</si>
  <si>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</si>
  <si>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</si>
  <si>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</si>
  <si>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</si>
  <si>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</si>
  <si>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</si>
  <si>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</si>
  <si>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</si>
  <si>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</si>
  <si>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</si>
  <si>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</si>
  <si>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</si>
  <si>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</si>
  <si>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</si>
  <si>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</si>
  <si>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</si>
  <si>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</si>
  <si>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</si>
  <si>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</si>
  <si>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</si>
  <si>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</si>
  <si>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</si>
  <si>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</si>
  <si>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</si>
  <si>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</si>
  <si>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</si>
  <si>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</si>
  <si>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</si>
  <si>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</si>
  <si>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</si>
  <si>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</si>
  <si>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</si>
  <si>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</si>
  <si>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</si>
  <si>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</si>
  <si>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</si>
  <si>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</si>
  <si>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</si>
  <si>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</si>
  <si>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</si>
  <si>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</si>
  <si>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</si>
  <si>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</si>
  <si>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</si>
  <si>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</si>
  <si>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</si>
  <si>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</si>
  <si>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</si>
  <si>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</si>
  <si>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</si>
  <si>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</si>
  <si>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</si>
  <si>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</si>
  <si>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</si>
  <si>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</si>
  <si>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</si>
  <si>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</si>
  <si>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</si>
  <si>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</si>
  <si>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</si>
  <si>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</si>
  <si>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</si>
  <si>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</si>
  <si>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</si>
  <si>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</si>
  <si>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</si>
  <si>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</si>
  <si>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</si>
  <si>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</si>
  <si>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</si>
  <si>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</si>
  <si>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</si>
  <si>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</si>
  <si>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</si>
  <si>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</si>
  <si>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</si>
  <si>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</si>
  <si>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</si>
  <si>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</si>
  <si>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</si>
  <si>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</si>
  <si>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</si>
  <si>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</si>
  <si>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</si>
  <si>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</si>
  <si>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</si>
  <si>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</si>
  <si>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</si>
  <si>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</si>
  <si>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</si>
  <si>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</si>
  <si>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</si>
  <si>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</si>
  <si>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</si>
  <si>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</si>
  <si>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</si>
  <si>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</si>
  <si>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</si>
  <si>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</si>
  <si>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</si>
  <si>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</si>
  <si>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</si>
  <si>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</si>
  <si>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</si>
  <si>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</si>
  <si>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</si>
  <si>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</si>
  <si>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</si>
  <si>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</si>
  <si>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</si>
  <si>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</si>
  <si>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</si>
  <si>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</si>
  <si>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</si>
  <si>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</si>
  <si>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</si>
  <si>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</si>
  <si>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</si>
  <si>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</si>
  <si>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</si>
  <si>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</si>
  <si>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</si>
  <si>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</si>
  <si>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</si>
  <si>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</si>
  <si>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</si>
  <si>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</si>
  <si>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</si>
  <si>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</si>
  <si>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</si>
  <si>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</si>
  <si>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</si>
  <si>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</si>
  <si>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</si>
  <si>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</si>
  <si>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</si>
  <si>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</si>
  <si>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</si>
  <si>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</si>
  <si>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</si>
  <si>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</si>
  <si>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</si>
  <si>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</si>
  <si>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</si>
  <si>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</si>
  <si>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</si>
  <si>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</si>
  <si>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</si>
  <si>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</si>
  <si>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</si>
  <si>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</si>
  <si>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</si>
  <si>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</si>
  <si>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</si>
  <si>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</si>
  <si>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</si>
  <si>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</si>
  <si>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</si>
  <si>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</si>
  <si>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</si>
  <si>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</si>
  <si>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</si>
  <si>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</si>
  <si>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</si>
  <si>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</si>
  <si>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</si>
  <si>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</si>
  <si>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</si>
  <si>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</si>
  <si>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</si>
  <si>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</si>
  <si>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</si>
  <si>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</si>
  <si>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</si>
  <si>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</si>
  <si>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</si>
  <si>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</si>
  <si>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</si>
  <si>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</si>
  <si>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</si>
  <si>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</si>
  <si>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</si>
  <si>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</si>
  <si>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</si>
  <si>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</si>
  <si>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</si>
  <si>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</si>
  <si>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</si>
  <si>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</si>
  <si>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</si>
  <si>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</si>
  <si>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</si>
  <si>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</si>
  <si>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</si>
  <si>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</si>
  <si>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</si>
  <si>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</si>
  <si>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</si>
  <si>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</si>
  <si>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</si>
  <si>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</si>
  <si>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</si>
  <si>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</si>
  <si>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</si>
  <si>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</si>
  <si>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</si>
  <si>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</si>
  <si>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</si>
  <si>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</si>
  <si>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</si>
  <si>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</si>
  <si>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</si>
  <si>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</si>
  <si>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</si>
  <si>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</si>
  <si>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</si>
  <si>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</si>
  <si>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</si>
  <si>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</si>
  <si>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</si>
  <si>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</si>
  <si>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</si>
  <si>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</si>
  <si>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</si>
  <si>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</si>
  <si>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</si>
  <si>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</si>
  <si>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</si>
  <si>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</si>
  <si>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</si>
  <si>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</si>
  <si>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</si>
  <si>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</si>
  <si>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</si>
  <si>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</si>
  <si>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</si>
  <si>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</si>
  <si>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</si>
  <si>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</si>
  <si>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</si>
  <si>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</si>
  <si>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</si>
  <si>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</si>
  <si>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</si>
  <si>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</si>
  <si>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</si>
  <si>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</si>
  <si>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</si>
  <si>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</si>
  <si>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</si>
  <si>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</si>
  <si>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</si>
  <si>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</si>
  <si>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</si>
  <si>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</si>
  <si>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</si>
  <si>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</si>
  <si>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</si>
  <si>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</si>
  <si>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</si>
  <si>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</si>
  <si>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</si>
  <si>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</si>
  <si>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</si>
  <si>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</si>
  <si>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</si>
  <si>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</si>
  <si>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</si>
  <si>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</si>
  <si>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</si>
  <si>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</si>
  <si>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</si>
  <si>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</si>
  <si>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</si>
  <si>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</si>
  <si>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</si>
  <si>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</si>
  <si>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</si>
  <si>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</si>
  <si>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</si>
  <si>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</si>
  <si>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</si>
  <si>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</si>
  <si>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</si>
  <si>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</si>
  <si>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</si>
  <si>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</si>
  <si>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</si>
  <si>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</si>
  <si>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</si>
  <si>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</si>
  <si>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</si>
  <si>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</si>
  <si>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</si>
  <si>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</si>
  <si>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</si>
  <si>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</si>
  <si>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</si>
  <si>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</si>
  <si>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</si>
  <si>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</si>
  <si>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</si>
  <si>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</si>
  <si>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</si>
  <si>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</si>
  <si>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</si>
  <si>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</si>
  <si>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</si>
  <si>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</si>
  <si>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</si>
  <si>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</si>
  <si>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</si>
  <si>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</si>
  <si>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</si>
  <si>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</si>
  <si>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</si>
  <si>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</si>
  <si>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</si>
  <si>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</si>
  <si>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</si>
  <si>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</si>
  <si>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</si>
  <si>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</si>
  <si>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</si>
  <si>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</si>
  <si>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</si>
  <si>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</si>
  <si>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</si>
  <si>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</si>
  <si>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</si>
  <si>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</si>
  <si>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</si>
  <si>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</si>
  <si>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</si>
  <si>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</si>
  <si>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</si>
  <si>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</si>
  <si>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</si>
  <si>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</si>
  <si>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</si>
  <si>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</si>
  <si>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</si>
  <si>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</si>
  <si>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</si>
  <si>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</si>
  <si>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</si>
  <si>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</si>
  <si>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</si>
  <si>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</si>
  <si>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</si>
  <si>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</si>
  <si>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</si>
  <si>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</si>
  <si>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</si>
  <si>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</si>
  <si>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</si>
  <si>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</si>
  <si>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</si>
  <si>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</si>
  <si>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</si>
  <si>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</si>
  <si>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</si>
  <si>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</si>
  <si>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</si>
  <si>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</si>
  <si>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</si>
  <si>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</si>
  <si>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</si>
  <si>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</si>
  <si>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</si>
  <si>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</si>
  <si>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</si>
  <si>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</si>
  <si>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</si>
  <si>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</si>
  <si>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</si>
  <si>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</si>
  <si>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</si>
  <si>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</si>
  <si>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</si>
  <si>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</si>
  <si>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</si>
  <si>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</si>
  <si>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</si>
  <si>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</si>
  <si>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</si>
  <si>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</si>
  <si>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</si>
  <si>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</si>
  <si>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</si>
  <si>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</si>
  <si>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</si>
  <si>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</si>
  <si>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</si>
  <si>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</si>
  <si>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</si>
  <si>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</si>
  <si>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</si>
  <si>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</si>
  <si>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</si>
  <si>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</si>
  <si>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</si>
  <si>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</si>
  <si>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</si>
  <si>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</si>
  <si>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</si>
  <si>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</si>
  <si>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</si>
  <si>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</si>
  <si>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</si>
  <si>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</si>
  <si>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</si>
  <si>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</si>
  <si>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</si>
  <si>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</si>
  <si>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</si>
  <si>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</si>
  <si>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</si>
  <si>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</si>
  <si>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</si>
  <si>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</si>
  <si>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</si>
  <si>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</si>
  <si>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</si>
  <si>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</si>
  <si>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</si>
  <si>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</si>
  <si>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</si>
  <si>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</si>
  <si>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</si>
  <si>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</si>
  <si>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</si>
  <si>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</si>
  <si>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</si>
  <si>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</si>
  <si>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</si>
  <si>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</si>
  <si>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</si>
  <si>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</si>
  <si>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</si>
  <si>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</si>
  <si>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</si>
  <si>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</si>
  <si>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</si>
  <si>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</si>
  <si>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</si>
  <si>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</si>
  <si>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</si>
  <si>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</si>
  <si>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</si>
  <si>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</si>
  <si>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</si>
  <si>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</si>
  <si>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</si>
  <si>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</si>
  <si>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</si>
  <si>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</si>
  <si>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</si>
  <si>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</si>
  <si>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</si>
  <si>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</si>
  <si>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</si>
  <si>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</si>
  <si>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</si>
  <si>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</si>
  <si>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</si>
  <si>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</si>
  <si>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</si>
  <si>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</si>
  <si>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</si>
  <si>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</si>
  <si>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</si>
  <si>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</si>
  <si>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</si>
  <si>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</si>
  <si>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</si>
  <si>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</si>
  <si>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</si>
  <si>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</si>
  <si>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</si>
  <si>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</si>
  <si>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</si>
  <si>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</si>
  <si>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</si>
  <si>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</si>
  <si>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</si>
  <si>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</si>
  <si>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</si>
  <si>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</si>
  <si>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</si>
  <si>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</si>
  <si>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</si>
  <si>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</si>
  <si>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</si>
  <si>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</si>
  <si>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</si>
  <si>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</si>
  <si>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</si>
  <si>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</si>
  <si>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</si>
  <si>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</si>
  <si>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</si>
  <si>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</si>
  <si>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</si>
  <si>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</si>
  <si>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</si>
  <si>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</si>
  <si>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</si>
  <si>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</si>
  <si>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</si>
  <si>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</si>
  <si>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</si>
  <si>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</si>
  <si>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</si>
  <si>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</si>
  <si>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</si>
  <si>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</si>
  <si>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</si>
  <si>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</si>
  <si>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</si>
  <si>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</si>
  <si>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</si>
  <si>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</si>
  <si>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</si>
  <si>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</si>
  <si>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</si>
  <si>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</si>
  <si>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</si>
  <si>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</si>
  <si>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</si>
  <si>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</si>
  <si>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</si>
  <si>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</si>
  <si>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</si>
  <si>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</si>
  <si>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</si>
  <si>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</si>
  <si>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</si>
  <si>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</si>
  <si>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</si>
  <si>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</si>
  <si>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</si>
  <si>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</si>
  <si>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</si>
  <si>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</si>
  <si>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</si>
  <si>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</si>
  <si>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</si>
  <si>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</si>
  <si>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</si>
  <si>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</si>
  <si>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</si>
  <si>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</si>
  <si>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</si>
  <si>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</si>
  <si>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</si>
  <si>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</si>
  <si>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</si>
  <si>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</si>
  <si>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</si>
  <si>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</si>
  <si>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</si>
  <si>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</si>
  <si>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</si>
  <si>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</si>
  <si>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</si>
  <si>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</si>
  <si>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</si>
  <si>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</si>
  <si>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</si>
  <si>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</si>
  <si>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</si>
  <si>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</si>
  <si>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</si>
  <si>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</si>
  <si>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</si>
  <si>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</si>
  <si>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</si>
  <si>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</si>
  <si>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</si>
  <si>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</si>
  <si>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</si>
  <si>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</si>
  <si>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</si>
  <si>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</si>
  <si>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</si>
  <si>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</si>
  <si>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</si>
  <si>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</si>
  <si>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</si>
  <si>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</si>
  <si>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</si>
  <si>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</si>
  <si>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</si>
  <si>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</si>
  <si>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</si>
  <si>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</si>
  <si>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</si>
  <si>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</si>
  <si>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</si>
  <si>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</si>
  <si>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</si>
  <si>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</si>
  <si>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</si>
  <si>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</si>
  <si>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</si>
  <si>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</si>
  <si>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</si>
  <si>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</si>
  <si>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</si>
  <si>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</si>
  <si>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</si>
  <si>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</si>
  <si>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</si>
  <si>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</si>
  <si>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</si>
  <si>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</si>
  <si>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</si>
  <si>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</si>
  <si>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</si>
  <si>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</si>
  <si>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</si>
  <si>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</si>
  <si>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</si>
  <si>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</si>
  <si>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</si>
  <si>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</si>
  <si>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</si>
  <si>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</si>
  <si>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</si>
  <si>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</si>
  <si>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</si>
  <si>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</si>
  <si>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</si>
  <si>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</si>
  <si>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</si>
  <si>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</si>
  <si>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</si>
  <si>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</si>
  <si>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</si>
  <si>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</si>
  <si>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</si>
  <si>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</si>
  <si>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</si>
  <si>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</si>
  <si>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</si>
  <si>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</si>
  <si>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</si>
  <si>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</si>
  <si>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</si>
  <si>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</si>
  <si>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</si>
  <si>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</si>
  <si>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</si>
  <si>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</si>
  <si>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</si>
  <si>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</si>
  <si>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</si>
  <si>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</si>
  <si>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</si>
  <si>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</si>
  <si>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</si>
  <si>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</si>
  <si>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</si>
  <si>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</si>
  <si>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</si>
  <si>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</si>
  <si>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</si>
  <si>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</si>
  <si>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</si>
  <si>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</si>
  <si>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</si>
  <si>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</si>
  <si>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</si>
  <si>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</si>
  <si>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</si>
  <si>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</si>
  <si>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</si>
  <si>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</si>
  <si>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</si>
  <si>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</si>
  <si>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</si>
  <si>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</si>
  <si>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</si>
  <si>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</si>
  <si>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</si>
  <si>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</si>
  <si>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</si>
  <si>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</si>
  <si>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</si>
  <si>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</si>
  <si>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</si>
  <si>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</si>
  <si>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</si>
  <si>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</si>
  <si>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</si>
  <si>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</si>
  <si>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</si>
  <si>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</si>
  <si>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</si>
  <si>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</si>
  <si>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</si>
  <si>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</si>
  <si>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</si>
  <si>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</si>
  <si>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</si>
  <si>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</si>
  <si>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</si>
  <si>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</si>
  <si>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</si>
  <si>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</si>
  <si>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</si>
  <si>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</si>
  <si>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</si>
  <si>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</si>
  <si>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</si>
  <si>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</si>
  <si>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</si>
  <si>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</si>
  <si>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</si>
  <si>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</si>
  <si>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</si>
  <si>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</si>
  <si>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</si>
  <si>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</si>
  <si>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</si>
  <si>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</si>
  <si>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</si>
  <si>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</si>
  <si>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</si>
  <si>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</si>
  <si>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</si>
  <si>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</si>
  <si>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</si>
  <si>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</si>
  <si>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</si>
  <si>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</si>
  <si>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</si>
  <si>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</si>
  <si>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</si>
  <si>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</si>
  <si>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</si>
  <si>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</si>
  <si>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</si>
  <si>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</si>
  <si>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</si>
  <si>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</si>
  <si>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</si>
  <si>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</si>
  <si>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</si>
  <si>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</si>
  <si>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</si>
  <si>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</si>
  <si>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</si>
  <si>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</si>
  <si>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</si>
  <si>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</si>
  <si>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</si>
  <si>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</si>
  <si>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</si>
  <si>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</si>
  <si>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</si>
  <si>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</si>
  <si>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</si>
  <si>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</si>
  <si>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</si>
  <si>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</si>
  <si>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</si>
  <si>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</si>
  <si>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</si>
  <si>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</si>
  <si>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</si>
  <si>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</si>
  <si>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</si>
  <si>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</si>
  <si>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</si>
  <si>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</si>
  <si>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</si>
  <si>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</si>
  <si>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</si>
  <si>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</si>
  <si>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</si>
  <si>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</si>
  <si>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</si>
  <si>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</si>
  <si>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</si>
  <si>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</si>
  <si>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</si>
  <si>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</si>
  <si>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</si>
  <si>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</si>
  <si>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</si>
  <si>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</si>
  <si>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</si>
  <si>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</si>
  <si>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</si>
  <si>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</si>
  <si>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</si>
  <si>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</si>
  <si>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</si>
  <si>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</si>
  <si>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</si>
  <si>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</si>
  <si>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</si>
  <si>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</si>
  <si>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</si>
  <si>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</si>
  <si>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</si>
  <si>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</si>
  <si>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</si>
  <si>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</si>
  <si>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</si>
  <si>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</si>
  <si>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</si>
  <si>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</si>
  <si>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</si>
  <si>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</si>
  <si>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</si>
  <si>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</si>
  <si>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</si>
  <si>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</si>
  <si>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</si>
  <si>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</si>
  <si>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</si>
  <si>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</si>
  <si>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</si>
  <si>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</si>
  <si>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</si>
  <si>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</si>
  <si>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</si>
  <si>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</si>
  <si>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</si>
  <si>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</si>
  <si>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</si>
  <si>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</si>
  <si>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</si>
  <si>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</si>
  <si>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</si>
  <si>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</si>
  <si>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</si>
  <si>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</si>
  <si>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</si>
  <si>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</si>
  <si>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</si>
  <si>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</si>
  <si>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</si>
  <si>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</si>
  <si>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</si>
  <si>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</si>
  <si>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</si>
  <si>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</si>
  <si>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</si>
  <si>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</si>
  <si>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</si>
  <si>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</si>
  <si>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</si>
  <si>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</si>
  <si>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</si>
  <si>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</si>
  <si>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</si>
  <si>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</si>
  <si>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</si>
  <si>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</si>
  <si>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</si>
  <si>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</si>
  <si>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</si>
  <si>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</si>
  <si>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</si>
  <si>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</si>
  <si>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</si>
  <si>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</si>
  <si>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</si>
  <si>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</si>
  <si>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</si>
  <si>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</si>
  <si>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</si>
  <si>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</si>
  <si>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</si>
  <si>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</si>
  <si>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</si>
  <si>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</si>
  <si>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</si>
  <si>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</si>
  <si>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</si>
  <si>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</si>
  <si>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</si>
  <si>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</si>
  <si>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</si>
  <si>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</si>
  <si>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</si>
  <si>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</si>
  <si>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</si>
  <si>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</si>
  <si>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</si>
  <si>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</si>
  <si>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</si>
  <si>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</si>
  <si>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</si>
  <si>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</si>
  <si>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</si>
  <si>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</si>
  <si>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</si>
  <si>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</si>
  <si>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</si>
  <si>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</si>
  <si>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</si>
  <si>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</si>
  <si>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</si>
  <si>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</si>
  <si>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</si>
  <si>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</si>
  <si>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</si>
  <si>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</si>
  <si>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</si>
  <si>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</si>
  <si>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</si>
  <si>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</si>
  <si>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</si>
  <si>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</si>
  <si>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</si>
  <si>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</si>
  <si>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</si>
  <si>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</si>
  <si>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</si>
  <si>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</si>
  <si>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</si>
  <si>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</si>
  <si>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</si>
  <si>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</si>
  <si>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</si>
  <si>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</si>
  <si>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</si>
  <si>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</si>
  <si>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</si>
  <si>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</si>
  <si>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</si>
  <si>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</si>
  <si>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</si>
  <si>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</si>
  <si>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</si>
  <si>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</si>
  <si>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</si>
  <si>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</si>
  <si>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</si>
  <si>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</si>
  <si>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</si>
  <si>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</si>
  <si>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</si>
  <si>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</si>
  <si>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</si>
  <si>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</si>
  <si>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</si>
  <si>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</si>
  <si>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</si>
  <si>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</si>
  <si>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</si>
  <si>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</si>
  <si>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</si>
  <si>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</si>
  <si>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</si>
  <si>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</si>
  <si>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</si>
  <si>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</si>
  <si>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</si>
  <si>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</si>
  <si>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</si>
  <si>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</si>
  <si>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</si>
  <si>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</si>
  <si>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</si>
  <si>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</si>
  <si>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</si>
  <si>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</si>
  <si>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</si>
  <si>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</si>
  <si>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</si>
  <si>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</si>
  <si>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</si>
  <si>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</si>
  <si>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</si>
  <si>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</si>
  <si>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</si>
  <si>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</si>
  <si>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</si>
  <si>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</si>
  <si>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</si>
  <si>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</si>
  <si>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</si>
  <si>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</si>
  <si>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</si>
  <si>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</si>
  <si>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</si>
  <si>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</si>
  <si>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</si>
  <si>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</si>
  <si>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</si>
  <si>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</si>
  <si>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</si>
  <si>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</si>
  <si>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</si>
  <si>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</si>
  <si>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</si>
  <si>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</si>
  <si>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</si>
  <si>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</si>
  <si>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</si>
  <si>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</si>
  <si>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</si>
  <si>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</si>
  <si>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</si>
  <si>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</si>
  <si>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</si>
  <si>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</si>
  <si>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</si>
  <si>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</si>
  <si>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</si>
  <si>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</si>
  <si>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</si>
  <si>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</si>
  <si>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</si>
  <si>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</si>
  <si>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</si>
  <si>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</si>
  <si>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</si>
  <si>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</si>
  <si>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</si>
  <si>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</si>
  <si>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</si>
  <si>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</si>
  <si>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</si>
  <si>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</si>
  <si>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</si>
  <si>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</si>
  <si>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</si>
  <si>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</si>
  <si>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</si>
  <si>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</si>
  <si>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</si>
  <si>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</si>
  <si>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</si>
  <si>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</si>
  <si>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</si>
  <si>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</si>
  <si>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</si>
  <si>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</si>
  <si>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</si>
  <si>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</si>
  <si>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</si>
  <si>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</si>
  <si>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</si>
  <si>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</si>
  <si>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</si>
  <si>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</si>
  <si>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</si>
  <si>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</si>
  <si>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</si>
  <si>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</si>
  <si>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</si>
  <si>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</si>
  <si>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</si>
  <si>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</si>
  <si>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</si>
  <si>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</si>
  <si>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</si>
  <si>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</si>
  <si>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</si>
  <si>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</si>
  <si>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</si>
  <si>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</si>
  <si>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</si>
  <si>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</si>
  <si>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</si>
  <si>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</si>
  <si>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</si>
  <si>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</si>
  <si>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</si>
  <si>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</si>
  <si>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</si>
  <si>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</si>
  <si>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</si>
  <si>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</si>
  <si>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</si>
  <si>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</si>
  <si>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</si>
  <si>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</si>
  <si>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</si>
  <si>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</si>
  <si>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</si>
  <si>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</si>
  <si>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</si>
  <si>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</si>
  <si>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</si>
  <si>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</si>
  <si>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</si>
  <si>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</si>
  <si>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</si>
  <si>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</si>
  <si>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</si>
  <si>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</si>
  <si>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</si>
  <si>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</si>
  <si>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</si>
  <si>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</si>
  <si>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</si>
  <si>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</si>
  <si>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</si>
  <si>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</si>
  <si>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</si>
  <si>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</si>
  <si>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</si>
  <si>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</si>
  <si>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</si>
  <si>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</si>
  <si>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</si>
  <si>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</si>
  <si>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</si>
  <si>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</si>
  <si>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</si>
  <si>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</si>
  <si>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</si>
  <si>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</si>
  <si>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</si>
  <si>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</si>
  <si>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</si>
  <si>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</si>
  <si>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</si>
  <si>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</si>
  <si>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</si>
  <si>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</si>
  <si>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</si>
  <si>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</si>
  <si>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</si>
  <si>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</si>
  <si>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</si>
  <si>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</si>
  <si>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</si>
  <si>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</si>
  <si>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</si>
  <si>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</si>
  <si>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</si>
  <si>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</si>
  <si>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</si>
  <si>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</si>
  <si>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</si>
  <si>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</si>
  <si>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</si>
  <si>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</si>
  <si>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</si>
  <si>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</si>
  <si>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</si>
  <si>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</si>
  <si>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</si>
  <si>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</si>
  <si>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</si>
  <si>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</si>
  <si>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</si>
  <si>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</si>
  <si>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</si>
  <si>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</si>
  <si>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</si>
  <si>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</si>
  <si>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</si>
  <si>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</si>
  <si>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</si>
  <si>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</si>
  <si>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</si>
  <si>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</si>
  <si>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</si>
  <si>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</si>
  <si>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</si>
  <si>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</si>
  <si>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</si>
  <si>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</si>
  <si>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</si>
  <si>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</si>
  <si>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</si>
  <si>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</si>
  <si>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</si>
  <si>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</si>
  <si>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</si>
  <si>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</si>
  <si>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</si>
  <si>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</si>
  <si>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</si>
  <si>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</si>
  <si>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</si>
  <si>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</si>
  <si>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</si>
  <si>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</si>
  <si>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</si>
  <si>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</si>
  <si>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</si>
  <si>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</si>
  <si>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</si>
  <si>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</si>
  <si>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</si>
  <si>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</si>
  <si>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</si>
  <si>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</si>
  <si>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</si>
  <si>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</si>
  <si>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</si>
  <si>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</si>
  <si>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</si>
  <si>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</si>
  <si>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</si>
  <si>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</si>
  <si>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</si>
  <si>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</si>
  <si>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</si>
  <si>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</si>
  <si>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</si>
  <si>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</si>
  <si>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</si>
  <si>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</si>
  <si>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</si>
  <si>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</si>
  <si>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</si>
  <si>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</si>
  <si>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</si>
  <si>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</si>
  <si>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</si>
  <si>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</si>
  <si>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</si>
  <si>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</si>
  <si>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</si>
  <si>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</si>
  <si>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</si>
  <si>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</si>
  <si>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</si>
  <si>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</si>
  <si>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</si>
  <si>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</si>
  <si>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</si>
  <si>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</si>
  <si>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</si>
  <si>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</si>
  <si>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</si>
  <si>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</si>
  <si>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</si>
  <si>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</si>
  <si>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</si>
  <si>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</si>
  <si>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</si>
  <si>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</si>
  <si>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</si>
  <si>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</si>
  <si>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</si>
  <si>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</si>
  <si>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</si>
  <si>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</si>
  <si>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</si>
  <si>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</si>
  <si>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</si>
  <si>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</si>
  <si>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</si>
  <si>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</si>
  <si>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</si>
  <si>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</si>
  <si>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</si>
  <si>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</si>
  <si>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</si>
  <si>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</si>
  <si>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</si>
  <si>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</si>
  <si>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</si>
  <si>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</si>
  <si>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</si>
  <si>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</si>
  <si>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</si>
  <si>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</si>
  <si>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</si>
  <si>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</si>
  <si>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</si>
  <si>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</si>
  <si>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</si>
  <si>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</si>
  <si>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</si>
  <si>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</si>
  <si>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</si>
  <si>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</si>
  <si>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</si>
  <si>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</si>
  <si>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</si>
  <si>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</si>
  <si>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</si>
  <si>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</si>
  <si>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</si>
  <si>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</si>
  <si>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</si>
  <si>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</si>
  <si>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</si>
  <si>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</si>
  <si>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</si>
  <si>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</si>
  <si>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</si>
  <si>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</si>
  <si>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</si>
  <si>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</si>
  <si>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</si>
  <si>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</si>
  <si>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</si>
  <si>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</si>
  <si>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</si>
  <si>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</si>
  <si>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</si>
  <si>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</si>
  <si>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</si>
  <si>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</si>
  <si>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</si>
  <si>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</si>
  <si>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</si>
  <si>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</si>
  <si>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</si>
  <si>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</si>
  <si>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</si>
  <si>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</si>
  <si>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</si>
  <si>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</si>
  <si>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</si>
  <si>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</si>
  <si>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</si>
  <si>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</si>
  <si>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</si>
  <si>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</si>
  <si>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</si>
  <si>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</si>
  <si>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</si>
  <si>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</si>
  <si>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</si>
  <si>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</si>
  <si>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</si>
  <si>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</si>
  <si>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</si>
  <si>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</si>
  <si>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</si>
  <si>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</si>
  <si>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</si>
  <si>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</si>
  <si>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</si>
  <si>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</si>
  <si>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</si>
  <si>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</si>
  <si>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</si>
  <si>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</si>
  <si>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</si>
  <si>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</si>
  <si>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</si>
  <si>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</si>
  <si>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</si>
  <si>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</si>
  <si>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</si>
  <si>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</si>
  <si>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</si>
  <si>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</si>
  <si>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</si>
  <si>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</si>
  <si>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</si>
  <si>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</si>
  <si>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</si>
  <si>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</si>
  <si>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</si>
  <si>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</si>
  <si>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</si>
  <si>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</si>
  <si>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</si>
  <si>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</si>
  <si>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</si>
  <si>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</si>
  <si>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</si>
  <si>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</si>
  <si>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</si>
  <si>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</si>
  <si>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</si>
  <si>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</si>
  <si>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</si>
  <si>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</si>
  <si>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</si>
  <si>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</si>
  <si>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</si>
  <si>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</si>
  <si>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</si>
  <si>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</si>
  <si>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</si>
  <si>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</si>
  <si>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</si>
  <si>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</si>
  <si>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</si>
  <si>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</si>
  <si>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</si>
  <si>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</si>
  <si>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</si>
  <si>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</si>
  <si>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</si>
  <si>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</si>
  <si>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</si>
  <si>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</si>
  <si>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</si>
  <si>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</si>
  <si>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</si>
  <si>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</si>
  <si>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</si>
  <si>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</si>
  <si>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</si>
  <si>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</si>
  <si>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</si>
  <si>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</si>
  <si>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</si>
  <si>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</si>
  <si>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</si>
  <si>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</si>
  <si>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</si>
  <si>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</si>
  <si>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</si>
  <si>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</si>
  <si>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</si>
  <si>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</si>
  <si>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</si>
  <si>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</si>
  <si>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</si>
  <si>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</si>
  <si>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</si>
  <si>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</si>
  <si>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</si>
  <si>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</si>
  <si>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</si>
  <si>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</si>
  <si>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</si>
  <si>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</si>
  <si>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</si>
  <si>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</si>
  <si>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</si>
  <si>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</si>
  <si>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</si>
  <si>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</si>
  <si>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</si>
  <si>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</si>
  <si>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</si>
  <si>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</si>
  <si>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</si>
  <si>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</si>
  <si>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</si>
  <si>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</si>
  <si>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</si>
  <si>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</si>
  <si>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</si>
  <si>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</si>
  <si>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</si>
  <si>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</si>
  <si>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</si>
  <si>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</si>
  <si>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</si>
  <si>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</si>
  <si>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</si>
  <si>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</si>
  <si>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</si>
  <si>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</si>
  <si>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</si>
  <si>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</si>
  <si>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</si>
  <si>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</si>
  <si>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</si>
  <si>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</si>
  <si>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</si>
  <si>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</si>
  <si>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</si>
  <si>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</si>
  <si>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</si>
  <si>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</si>
  <si>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</si>
  <si>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</si>
  <si>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</si>
  <si>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</si>
  <si>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</si>
  <si>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</si>
  <si>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</si>
  <si>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</si>
  <si>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</si>
  <si>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</si>
  <si>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</si>
  <si>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</si>
  <si>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</si>
  <si>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</si>
  <si>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</si>
  <si>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</si>
  <si>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</si>
  <si>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</si>
  <si>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</si>
  <si>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</si>
  <si>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</si>
  <si>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</si>
  <si>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</si>
  <si>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</si>
  <si>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</si>
  <si>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</si>
  <si>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</si>
  <si>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</si>
  <si>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</si>
  <si>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</si>
  <si>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</si>
  <si>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</si>
  <si>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</si>
  <si>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</si>
  <si>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</si>
  <si>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</si>
  <si>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</si>
  <si>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</si>
  <si>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</si>
  <si>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</si>
  <si>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</si>
  <si>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</si>
  <si>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</si>
  <si>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</si>
  <si>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</si>
  <si>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</si>
  <si>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</si>
  <si>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</si>
  <si>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</si>
  <si>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</si>
  <si>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</si>
  <si>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</si>
  <si>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</si>
  <si>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</si>
  <si>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</si>
  <si>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</si>
  <si>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</si>
  <si>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</si>
  <si>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</si>
  <si>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</si>
  <si>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</si>
  <si>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</si>
  <si>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</si>
  <si>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</si>
  <si>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</si>
  <si>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</si>
  <si>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</si>
  <si>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</si>
  <si>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</si>
  <si>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</si>
  <si>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</si>
  <si>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</si>
  <si>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</si>
  <si>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</si>
  <si>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</si>
  <si>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</si>
  <si>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</si>
  <si>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</si>
  <si>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</si>
  <si>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</si>
  <si>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</si>
  <si>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</si>
  <si>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</si>
  <si>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</si>
  <si>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</si>
  <si>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</si>
  <si>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</si>
  <si>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</si>
  <si>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</si>
  <si>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</si>
  <si>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</si>
  <si>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</si>
  <si>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</si>
  <si>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</si>
  <si>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</si>
  <si>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</si>
  <si>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</si>
  <si>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</si>
  <si>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</si>
  <si>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</si>
  <si>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</si>
  <si>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</si>
  <si>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</si>
  <si>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</si>
  <si>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</si>
  <si>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</si>
  <si>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</si>
  <si>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</si>
  <si>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</si>
  <si>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</si>
  <si>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</si>
  <si>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</si>
  <si>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</si>
  <si>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</si>
  <si>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</si>
  <si>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</si>
  <si>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</si>
  <si>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</si>
  <si>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</si>
  <si>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</si>
  <si>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</si>
  <si>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</si>
  <si>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</si>
  <si>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</si>
  <si>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</si>
  <si>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</si>
  <si>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</si>
  <si>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</si>
  <si>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</si>
  <si>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</si>
  <si>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</si>
  <si>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</si>
  <si>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</si>
  <si>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</si>
  <si>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</si>
  <si>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</si>
  <si>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</si>
  <si>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</si>
  <si>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</si>
  <si>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</si>
  <si>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</si>
  <si>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</si>
  <si>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</si>
  <si>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</si>
  <si>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</si>
  <si>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</si>
  <si>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</si>
  <si>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</si>
  <si>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</si>
  <si>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</si>
  <si>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</si>
  <si>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</si>
  <si>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</si>
  <si>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</si>
  <si>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</si>
  <si>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</si>
  <si>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</si>
  <si>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</si>
  <si>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</si>
  <si>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</si>
  <si>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</si>
  <si>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</si>
  <si>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</si>
  <si>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</si>
  <si>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</si>
  <si>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</si>
  <si>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</si>
  <si>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</si>
  <si>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</si>
  <si>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</si>
  <si>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</si>
  <si>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</si>
  <si>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</si>
  <si>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</si>
  <si>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</si>
  <si>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</si>
  <si>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</si>
  <si>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</si>
  <si>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</si>
  <si>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</si>
  <si>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</si>
  <si>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</si>
  <si>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</si>
  <si>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</si>
  <si>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</si>
  <si>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</si>
  <si>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</si>
  <si>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</si>
  <si>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</si>
  <si>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</si>
  <si>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</si>
  <si>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</si>
  <si>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</si>
  <si>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</si>
  <si>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</si>
  <si>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</si>
  <si>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</si>
  <si>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</si>
  <si>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</si>
  <si>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</si>
  <si>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</si>
  <si>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</si>
  <si>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</si>
  <si>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</si>
  <si>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</si>
  <si>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</si>
  <si>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</si>
  <si>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</si>
  <si>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</si>
  <si>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</si>
  <si>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</si>
  <si>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</si>
  <si>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</si>
  <si>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</si>
  <si>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</si>
  <si>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</si>
  <si>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</si>
  <si>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</si>
  <si>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</si>
  <si>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</si>
  <si>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</si>
  <si>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</si>
  <si>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</si>
  <si>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</si>
  <si>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</si>
  <si>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</si>
  <si>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</si>
  <si>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</si>
  <si>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</si>
  <si>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</si>
  <si>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</si>
  <si>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</si>
  <si>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</si>
  <si>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</si>
  <si>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</si>
  <si>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</si>
  <si>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</si>
  <si>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</si>
  <si>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</si>
  <si>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</si>
  <si>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</si>
  <si>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</si>
  <si>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</si>
  <si>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</si>
  <si>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</si>
  <si>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</si>
  <si>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</si>
  <si>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</si>
  <si>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</si>
  <si>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</si>
  <si>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</si>
  <si>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</si>
  <si>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</si>
  <si>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</si>
  <si>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</si>
  <si>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</si>
  <si>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</si>
  <si>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</si>
  <si>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</si>
  <si>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</si>
  <si>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</si>
  <si>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</si>
  <si>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</si>
  <si>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</si>
  <si>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</si>
  <si>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</si>
  <si>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</si>
  <si>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</si>
  <si>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</si>
  <si>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</si>
  <si>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</si>
  <si>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</si>
  <si>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</si>
  <si>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</si>
  <si>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</si>
  <si>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</si>
  <si>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</si>
  <si>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</si>
  <si>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</si>
  <si>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</si>
  <si>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</si>
  <si>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</si>
  <si>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</si>
  <si>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</si>
  <si>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</si>
  <si>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</si>
  <si>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</si>
  <si>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</si>
  <si>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</si>
  <si>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</si>
  <si>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</si>
  <si>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</si>
  <si>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</si>
  <si>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</si>
  <si>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</si>
  <si>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</si>
  <si>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</si>
  <si>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</si>
  <si>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</si>
  <si>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</si>
  <si>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</si>
  <si>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</si>
  <si>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</si>
  <si>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</si>
  <si>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</si>
  <si>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</si>
  <si>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</si>
  <si>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</si>
  <si>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</si>
  <si>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</si>
  <si>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</si>
  <si>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</si>
  <si>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</si>
  <si>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</si>
  <si>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</si>
  <si>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</si>
  <si>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</si>
  <si>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</si>
  <si>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</si>
  <si>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</si>
  <si>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</si>
  <si>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</si>
  <si>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</si>
  <si>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</si>
  <si>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</si>
  <si>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</si>
  <si>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</si>
  <si>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</si>
  <si>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</si>
  <si>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</si>
  <si>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</si>
  <si>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</si>
  <si>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</si>
  <si>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</si>
  <si>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</si>
  <si>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</si>
  <si>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</si>
  <si>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</si>
  <si>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</si>
  <si>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</si>
  <si>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</si>
  <si>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</si>
  <si>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</si>
  <si>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</si>
  <si>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</si>
  <si>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</si>
  <si>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</si>
  <si>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</si>
  <si>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</si>
  <si>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</si>
  <si>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</si>
  <si>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</si>
  <si>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</si>
  <si>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</si>
  <si>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</si>
  <si>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</si>
  <si>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</si>
  <si>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</si>
  <si>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</si>
  <si>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</si>
  <si>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</si>
  <si>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</si>
  <si>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</si>
  <si>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</si>
  <si>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</si>
  <si>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</si>
  <si>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</si>
  <si>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</si>
  <si>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</si>
  <si>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</si>
  <si>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</si>
  <si>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</si>
  <si>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</si>
  <si>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</si>
  <si>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</si>
  <si>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</si>
  <si>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</si>
  <si>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</si>
  <si>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</si>
  <si>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</si>
  <si>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</si>
  <si>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</si>
  <si>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</si>
  <si>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</si>
  <si>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</si>
  <si>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</si>
  <si>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</si>
  <si>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</si>
  <si>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</si>
  <si>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</si>
  <si>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</si>
  <si>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</si>
  <si>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</si>
  <si>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</si>
  <si>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</si>
  <si>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</si>
  <si>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</si>
  <si>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</si>
  <si>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</si>
  <si>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</si>
  <si>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</si>
  <si>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</si>
  <si>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</si>
  <si>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</si>
  <si>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</si>
  <si>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</si>
  <si>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</si>
  <si>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</si>
  <si>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</si>
  <si>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</si>
  <si>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</si>
  <si>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</si>
  <si>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</si>
  <si>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</si>
  <si>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</si>
  <si>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</si>
  <si>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</si>
  <si>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</si>
  <si>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</si>
  <si>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</si>
  <si>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</si>
  <si>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</si>
  <si>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</si>
  <si>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</si>
  <si>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</si>
  <si>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</si>
  <si>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</si>
  <si>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</si>
  <si>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</si>
  <si>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</si>
  <si>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</si>
  <si>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</si>
  <si>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</si>
  <si>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</si>
  <si>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</si>
  <si>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</si>
  <si>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</si>
  <si>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</si>
  <si>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</si>
  <si>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</si>
  <si>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</si>
  <si>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</si>
  <si>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</si>
  <si>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</si>
  <si>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</si>
  <si>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</si>
  <si>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</si>
  <si>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</si>
  <si>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</si>
  <si>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</si>
  <si>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</si>
  <si>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</si>
  <si>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</si>
  <si>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</si>
  <si>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</si>
  <si>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</si>
  <si>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</si>
  <si>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</si>
  <si>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</si>
  <si>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</si>
  <si>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</si>
  <si>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</si>
  <si>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</si>
  <si>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</si>
  <si>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</si>
  <si>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</si>
  <si>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</si>
  <si>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</si>
  <si>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</si>
  <si>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</si>
  <si>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</si>
  <si>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</si>
  <si>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</si>
  <si>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</si>
  <si>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</si>
  <si>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</si>
  <si>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</si>
  <si>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</si>
  <si>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</si>
  <si>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</si>
  <si>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</si>
  <si>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</si>
  <si>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</si>
  <si>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</si>
  <si>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</si>
  <si>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</si>
  <si>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</si>
  <si>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</si>
  <si>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</si>
  <si>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</si>
  <si>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</si>
  <si>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</si>
  <si>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</si>
  <si>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</si>
  <si>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</si>
  <si>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</si>
  <si>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</si>
  <si>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</si>
  <si>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</si>
  <si>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</si>
  <si>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</si>
  <si>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</si>
  <si>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</si>
  <si>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</si>
  <si>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</si>
  <si>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</si>
  <si>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</si>
  <si>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</si>
  <si>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</si>
  <si>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</si>
  <si>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</si>
  <si>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</si>
  <si>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</si>
  <si>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</si>
  <si>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</si>
  <si>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</si>
  <si>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</si>
  <si>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</si>
  <si>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</si>
  <si>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</si>
  <si>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</si>
  <si>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</si>
  <si>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</si>
  <si>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</si>
  <si>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</si>
  <si>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</si>
  <si>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</si>
  <si>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</si>
  <si>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</si>
  <si>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</si>
  <si>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</si>
  <si>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</si>
  <si>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</si>
  <si>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</si>
  <si>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</si>
  <si>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</si>
  <si>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</si>
  <si>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</si>
  <si>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</si>
  <si>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</si>
  <si>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</si>
  <si>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</si>
  <si>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</si>
  <si>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</si>
  <si>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</si>
  <si>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</si>
  <si>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</si>
  <si>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</si>
  <si>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</si>
  <si>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</si>
  <si>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</si>
  <si>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</si>
  <si>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</si>
  <si>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</si>
  <si>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</si>
  <si>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</si>
  <si>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</si>
  <si>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</si>
  <si>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</si>
  <si>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</si>
  <si>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</si>
  <si>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</si>
  <si>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</si>
  <si>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</si>
  <si>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</si>
  <si>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</si>
  <si>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</si>
  <si>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</si>
  <si>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</si>
  <si>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</si>
  <si>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</si>
  <si>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</si>
  <si>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</si>
  <si>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</si>
  <si>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</si>
  <si>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</si>
  <si>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</si>
  <si>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</si>
  <si>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</si>
  <si>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</si>
  <si>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</si>
  <si>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</si>
  <si>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</si>
  <si>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</si>
  <si>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</si>
  <si>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</si>
  <si>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</si>
  <si>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</si>
  <si>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</si>
  <si>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</si>
  <si>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</si>
  <si>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</si>
  <si>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</si>
  <si>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</si>
  <si>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</si>
  <si>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</si>
  <si>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</si>
  <si>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</si>
  <si>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</si>
  <si>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</si>
  <si>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</si>
  <si>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</si>
  <si>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</si>
  <si>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</si>
  <si>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</si>
  <si>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</si>
  <si>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</si>
  <si>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</si>
  <si>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</si>
  <si>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</si>
  <si>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</si>
  <si>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</si>
  <si>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</si>
  <si>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</si>
  <si>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</si>
  <si>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</si>
  <si>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</si>
  <si>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</si>
  <si>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</si>
  <si>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</si>
  <si>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</si>
  <si>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</si>
  <si>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</si>
  <si>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</si>
  <si>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</si>
  <si>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</si>
  <si>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</si>
  <si>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</si>
  <si>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</si>
  <si>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</si>
  <si>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</si>
  <si>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</si>
  <si>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</si>
  <si>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</si>
  <si>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</si>
  <si>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</si>
  <si>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</si>
  <si>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</si>
  <si>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</si>
  <si>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</si>
  <si>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</si>
  <si>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</si>
  <si>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</si>
  <si>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</si>
  <si>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</si>
  <si>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</si>
  <si>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</si>
  <si>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</si>
  <si>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</si>
  <si>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</si>
  <si>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</si>
  <si>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</si>
  <si>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</si>
  <si>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</si>
  <si>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</si>
  <si>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</si>
  <si>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</si>
  <si>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</si>
  <si>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</si>
  <si>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</si>
  <si>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</si>
  <si>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</si>
  <si>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</si>
  <si>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</si>
  <si>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</si>
  <si>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</si>
  <si>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</si>
  <si>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</si>
  <si>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</si>
  <si>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</si>
  <si>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</si>
  <si>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</si>
  <si>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</si>
  <si>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</si>
  <si>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</si>
  <si>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</si>
  <si>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</si>
  <si>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</si>
  <si>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</si>
  <si>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</si>
  <si>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</si>
  <si>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</si>
  <si>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</si>
  <si>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</si>
  <si>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</si>
  <si>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</si>
  <si>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</si>
  <si>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</si>
  <si>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</si>
  <si>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</si>
  <si>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</si>
  <si>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</si>
  <si>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</si>
  <si>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</si>
  <si>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</si>
  <si>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</si>
  <si>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</si>
  <si>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</si>
  <si>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</si>
  <si>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</si>
  <si>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</si>
  <si>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</si>
  <si>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</si>
  <si>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</si>
  <si>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</si>
  <si>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</si>
  <si>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</si>
  <si>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</si>
  <si>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</si>
  <si>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</si>
  <si>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</si>
  <si>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</si>
  <si>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</si>
  <si>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</si>
  <si>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</si>
  <si>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</si>
  <si>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</si>
  <si>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</si>
  <si>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</si>
  <si>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</si>
  <si>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</si>
  <si>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</si>
  <si>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</si>
  <si>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</si>
  <si>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</si>
  <si>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</si>
  <si>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</si>
  <si>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</si>
  <si>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</si>
  <si>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</si>
  <si>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</si>
  <si>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</si>
  <si>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</si>
  <si>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</si>
  <si>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</si>
  <si>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</si>
  <si>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</si>
  <si>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</si>
  <si>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</si>
  <si>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</si>
  <si>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</si>
  <si>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</si>
  <si>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</si>
  <si>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</si>
  <si>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</si>
  <si>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</si>
  <si>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</si>
  <si>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</si>
  <si>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</si>
  <si>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</si>
  <si>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</si>
  <si>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</si>
  <si>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</si>
  <si>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</si>
  <si>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</si>
  <si>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</si>
  <si>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</si>
  <si>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</si>
  <si>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</si>
  <si>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</si>
  <si>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</si>
  <si>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</si>
  <si>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</si>
  <si>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</si>
  <si>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</si>
  <si>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</si>
  <si>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</si>
  <si>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</si>
  <si>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</si>
  <si>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</si>
  <si>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</si>
  <si>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</si>
  <si>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</si>
  <si>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</si>
  <si>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</si>
  <si>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</si>
  <si>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</si>
  <si>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</si>
  <si>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</si>
  <si>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</si>
  <si>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</si>
  <si>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</si>
  <si>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</si>
  <si>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</si>
  <si>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</si>
  <si>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</si>
  <si>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</si>
  <si>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</si>
  <si>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</si>
  <si>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</si>
  <si>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</si>
  <si>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</si>
  <si>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</si>
  <si>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</si>
  <si>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</si>
  <si>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</si>
  <si>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</si>
  <si>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</si>
  <si>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</si>
  <si>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</si>
  <si>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</si>
  <si>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</si>
  <si>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</si>
  <si>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</si>
  <si>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</si>
  <si>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</si>
  <si>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</si>
  <si>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</si>
  <si>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</si>
  <si>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</si>
  <si>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</si>
  <si>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</si>
  <si>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</si>
  <si>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</si>
  <si>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</si>
  <si>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</si>
  <si>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</si>
  <si>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</si>
  <si>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</si>
  <si>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</si>
  <si>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</si>
  <si>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</si>
  <si>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</si>
  <si>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</si>
  <si>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</si>
  <si>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</si>
  <si>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</si>
  <si>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</si>
  <si>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</si>
  <si>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</si>
  <si>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</si>
  <si>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</si>
  <si>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</si>
  <si>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</si>
  <si>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</si>
  <si>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</si>
  <si>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</si>
  <si>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</si>
  <si>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</si>
  <si>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</si>
  <si>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</si>
  <si>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</si>
  <si>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</si>
  <si>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</si>
  <si>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</si>
  <si>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</si>
  <si>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</si>
  <si>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</si>
  <si>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</si>
  <si>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</si>
  <si>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</si>
  <si>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</si>
  <si>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</si>
  <si>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</si>
  <si>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</si>
  <si>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</si>
  <si>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</si>
  <si>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</si>
  <si>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</si>
  <si>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</si>
  <si>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</si>
  <si>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</si>
  <si>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</si>
  <si>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</si>
  <si>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</si>
  <si>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</si>
  <si>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</si>
  <si>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</si>
  <si>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</si>
  <si>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</si>
  <si>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</si>
  <si>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</si>
  <si>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</si>
  <si>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</si>
  <si>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</si>
  <si>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</si>
  <si>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</si>
  <si>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</si>
  <si>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</si>
  <si>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</si>
  <si>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</si>
  <si>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</si>
  <si>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</si>
  <si>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</si>
  <si>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</si>
  <si>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</si>
  <si>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</si>
  <si>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</si>
  <si>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</si>
  <si>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</si>
  <si>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</si>
  <si>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</si>
  <si>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</si>
  <si>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</si>
  <si>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</si>
  <si>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</si>
  <si>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</si>
  <si>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</si>
  <si>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</si>
  <si>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</si>
  <si>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</si>
  <si>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</si>
  <si>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</si>
  <si>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</si>
  <si>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</si>
  <si>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</si>
  <si>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</si>
  <si>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</si>
  <si>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</si>
  <si>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</si>
  <si>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</si>
  <si>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</si>
  <si>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</si>
  <si>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</si>
  <si>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</si>
  <si>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</si>
  <si>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</si>
  <si>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</si>
  <si>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</si>
  <si>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</si>
  <si>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</si>
  <si>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</si>
  <si>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</si>
  <si>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</si>
  <si>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</si>
  <si>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</si>
  <si>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</si>
  <si>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</si>
  <si>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</si>
  <si>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</si>
  <si>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</si>
  <si>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</si>
  <si>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</si>
  <si>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</si>
  <si>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</si>
  <si>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</si>
  <si>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</si>
  <si>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</si>
  <si>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</si>
  <si>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</si>
  <si>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</si>
  <si>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</si>
  <si>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</si>
  <si>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</si>
  <si>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</si>
  <si>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</si>
  <si>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</si>
  <si>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</si>
  <si>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</si>
  <si>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</si>
  <si>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</si>
  <si>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</si>
  <si>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</si>
  <si>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</si>
  <si>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</si>
  <si>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</si>
  <si>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</si>
  <si>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</si>
  <si>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</si>
  <si>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</si>
  <si>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</si>
  <si>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</si>
  <si>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</si>
  <si>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</si>
  <si>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</si>
  <si>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</si>
  <si>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</si>
  <si>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</si>
  <si>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</si>
  <si>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</si>
  <si>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</si>
  <si>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</si>
  <si>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</si>
  <si>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</si>
  <si>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</si>
  <si>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</si>
  <si>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</si>
  <si>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</si>
  <si>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</si>
  <si>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</si>
  <si>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</si>
  <si>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</si>
  <si>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</si>
  <si>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</si>
  <si>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</si>
  <si>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</si>
  <si>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</si>
  <si>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</si>
  <si>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</si>
  <si>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</si>
  <si>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</si>
  <si>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</si>
  <si>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</si>
  <si>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</si>
  <si>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</si>
  <si>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</si>
  <si>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</si>
  <si>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</si>
  <si>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</si>
  <si>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</si>
  <si>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</si>
  <si>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</si>
  <si>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</si>
  <si>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</si>
  <si>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</si>
  <si>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</si>
  <si>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</si>
  <si>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</si>
  <si>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</si>
  <si>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</si>
  <si>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</si>
  <si>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</si>
  <si>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</si>
  <si>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</si>
  <si>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</si>
  <si>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</si>
  <si>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</si>
  <si>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</si>
  <si>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</si>
  <si>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</si>
  <si>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</si>
  <si>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</si>
  <si>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</si>
  <si>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</si>
  <si>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</si>
  <si>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</si>
  <si>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</si>
  <si>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</si>
  <si>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</si>
  <si>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</si>
  <si>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</si>
  <si>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</si>
  <si>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</si>
  <si>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</si>
  <si>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</si>
  <si>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</si>
  <si>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</si>
  <si>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</si>
  <si>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</si>
  <si>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</si>
  <si>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</si>
  <si>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</si>
  <si>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</si>
  <si>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</si>
  <si>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</si>
  <si>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</si>
  <si>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</si>
  <si>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</si>
  <si>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</si>
  <si>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</si>
  <si>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</si>
  <si>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</si>
  <si>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</si>
  <si>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</si>
  <si>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</si>
  <si>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</si>
  <si>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</si>
  <si>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</si>
  <si>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</si>
  <si>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</si>
  <si>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</si>
  <si>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</si>
  <si>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</si>
  <si>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</si>
  <si>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</si>
  <si>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</si>
  <si>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</si>
  <si>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</si>
  <si>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</si>
  <si>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</si>
  <si>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</si>
  <si>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</si>
  <si>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</si>
  <si>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</si>
  <si>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</si>
  <si>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</si>
  <si>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</si>
  <si>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</si>
  <si>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</si>
  <si>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</si>
  <si>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</si>
  <si>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</si>
  <si>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</si>
  <si>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</si>
  <si>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</si>
  <si>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</si>
  <si>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</si>
  <si>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</si>
  <si>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</si>
  <si>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</si>
  <si>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</si>
  <si>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</si>
  <si>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</si>
  <si>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</si>
  <si>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</si>
  <si>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</si>
  <si>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</si>
  <si>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</si>
  <si>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</si>
  <si>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</si>
  <si>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</si>
  <si>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</si>
  <si>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</si>
  <si>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</si>
  <si>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</si>
  <si>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</si>
  <si>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</si>
  <si>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</si>
  <si>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</si>
  <si>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</si>
  <si>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</si>
  <si>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</si>
  <si>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</si>
  <si>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</si>
  <si>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</si>
  <si>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</si>
  <si>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</si>
  <si>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</si>
  <si>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</si>
  <si>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</si>
  <si>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</si>
  <si>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</si>
  <si>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</si>
  <si>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</si>
  <si>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</si>
  <si>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</si>
  <si>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</si>
  <si>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</si>
  <si>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</si>
  <si>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</si>
  <si>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</si>
  <si>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</si>
  <si>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</si>
  <si>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</si>
  <si>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</si>
  <si>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</si>
  <si>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</si>
  <si>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</si>
  <si>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</si>
  <si>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</si>
  <si>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</si>
  <si>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</si>
  <si>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</si>
  <si>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</si>
  <si>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</si>
  <si>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</si>
  <si>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</si>
  <si>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</si>
  <si>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</si>
  <si>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</si>
  <si>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</si>
  <si>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</si>
  <si>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</si>
  <si>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</si>
  <si>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</si>
  <si>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</si>
  <si>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</si>
  <si>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</si>
  <si>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</si>
  <si>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</si>
  <si>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</si>
  <si>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</si>
  <si>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</si>
  <si>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</si>
  <si>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</si>
  <si>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</si>
  <si>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</si>
  <si>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</si>
  <si>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</si>
  <si>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</si>
  <si>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</si>
  <si>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</si>
  <si>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</si>
  <si>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</si>
  <si>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</si>
  <si>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</si>
  <si>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</si>
  <si>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</si>
  <si>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</si>
  <si>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</si>
  <si>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</si>
  <si>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</si>
  <si>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</si>
  <si>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</si>
  <si>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</si>
  <si>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</si>
  <si>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</si>
  <si>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</si>
  <si>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</si>
  <si>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</si>
  <si>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</si>
  <si>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</si>
  <si>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</si>
  <si>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</si>
  <si>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</si>
  <si>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</si>
  <si>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</si>
  <si>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</si>
  <si>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</si>
  <si>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</si>
  <si>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</si>
  <si>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</si>
  <si>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</si>
  <si>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</si>
  <si>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</si>
  <si>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</si>
  <si>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</si>
  <si>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</si>
  <si>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</si>
  <si>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</si>
  <si>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</si>
  <si>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</si>
  <si>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</si>
  <si>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</si>
  <si>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</si>
  <si>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</si>
  <si>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</si>
  <si>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</si>
  <si>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</si>
  <si>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</si>
  <si>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</si>
  <si>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</si>
  <si>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</si>
  <si>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</si>
  <si>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</si>
  <si>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</si>
  <si>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</si>
  <si>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</si>
  <si>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</si>
  <si>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</si>
  <si>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</si>
  <si>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</si>
  <si>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</si>
  <si>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</si>
  <si>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</si>
  <si>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</si>
  <si>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</si>
  <si>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</si>
  <si>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</si>
  <si>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</si>
  <si>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</si>
  <si>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</si>
  <si>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</si>
  <si>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</si>
  <si>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</si>
  <si>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</si>
  <si>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</si>
  <si>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</si>
  <si>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</si>
  <si>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</si>
  <si>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</si>
  <si>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</si>
  <si>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</si>
  <si>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</si>
  <si>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</si>
  <si>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</si>
  <si>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</si>
  <si>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</si>
  <si>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</si>
  <si>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</si>
  <si>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</si>
  <si>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</si>
  <si>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</si>
  <si>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</si>
  <si>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</si>
  <si>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</si>
  <si>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</si>
  <si>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</si>
  <si>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</si>
  <si>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</si>
  <si>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</si>
  <si>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</si>
  <si>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</si>
  <si>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</si>
  <si>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</si>
  <si>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</si>
  <si>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</si>
  <si>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</si>
  <si>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</si>
  <si>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</si>
  <si>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</si>
  <si>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</si>
  <si>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</si>
  <si>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</si>
  <si>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</si>
  <si>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</si>
  <si>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</si>
  <si>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</si>
  <si>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</si>
  <si>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</si>
  <si>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</si>
  <si>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</si>
  <si>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</si>
  <si>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</si>
  <si>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</si>
  <si>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</si>
  <si>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</si>
  <si>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</si>
  <si>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</si>
  <si>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</si>
  <si>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</si>
  <si>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</si>
  <si>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</si>
  <si>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</si>
  <si>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</si>
  <si>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</si>
  <si>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</si>
  <si>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</si>
  <si>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</si>
  <si>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</si>
  <si>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</si>
  <si>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</si>
  <si>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</si>
  <si>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</si>
  <si>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</si>
  <si>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</si>
  <si>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</si>
  <si>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</si>
  <si>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</si>
  <si>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</si>
  <si>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</si>
  <si>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</si>
  <si>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</si>
  <si>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</si>
  <si>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</si>
  <si>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</si>
  <si>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</si>
  <si>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</si>
  <si>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</si>
  <si>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</si>
  <si>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</si>
  <si>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</si>
  <si>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</si>
  <si>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</si>
  <si>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</si>
  <si>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</si>
  <si>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</si>
  <si>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</si>
  <si>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</si>
  <si>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</si>
  <si>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</si>
  <si>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</si>
  <si>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</si>
  <si>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</si>
  <si>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</si>
  <si>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</si>
  <si>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</si>
  <si>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</si>
  <si>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</si>
  <si>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</si>
  <si>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</si>
  <si>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</si>
  <si>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</si>
  <si>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</si>
  <si>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</si>
  <si>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</si>
  <si>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</si>
  <si>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</si>
  <si>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</si>
  <si>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</si>
  <si>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</si>
  <si>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</si>
  <si>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</si>
  <si>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</si>
  <si>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</si>
  <si>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</si>
  <si>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</si>
  <si>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</si>
  <si>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</si>
  <si>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</si>
  <si>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</si>
  <si>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</si>
  <si>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</si>
  <si>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</si>
  <si>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</si>
  <si>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</si>
  <si>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</si>
  <si>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</si>
  <si>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</si>
  <si>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</si>
  <si>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</si>
  <si>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</si>
  <si>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</si>
  <si>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</si>
  <si>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</si>
  <si>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</si>
  <si>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</si>
  <si>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</si>
  <si>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</si>
  <si>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</si>
  <si>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</si>
  <si>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</si>
  <si>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</si>
  <si>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</si>
  <si>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</si>
  <si>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</si>
  <si>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</si>
  <si>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</si>
  <si>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</si>
  <si>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</si>
  <si>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</si>
  <si>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</si>
  <si>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</si>
  <si>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</si>
  <si>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</si>
  <si>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</si>
  <si>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</si>
  <si>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</si>
  <si>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</si>
  <si>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</si>
  <si>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</si>
  <si>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</si>
  <si>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</si>
  <si>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</si>
  <si>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</si>
  <si>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</si>
  <si>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</si>
  <si>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</si>
  <si>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</si>
  <si>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</si>
  <si>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</si>
  <si>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</si>
  <si>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</si>
  <si>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</si>
  <si>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</si>
  <si>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</si>
  <si>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</si>
  <si>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</si>
  <si>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</si>
  <si>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</si>
  <si>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</si>
  <si>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</si>
  <si>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</si>
  <si>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</si>
  <si>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</si>
  <si>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</si>
  <si>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</si>
  <si>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</si>
  <si>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</si>
  <si>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</si>
  <si>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</si>
  <si>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</si>
  <si>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</si>
  <si>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</si>
  <si>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</si>
  <si>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</si>
  <si>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</si>
  <si>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</si>
  <si>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</si>
  <si>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</si>
  <si>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</si>
  <si>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</si>
  <si>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</si>
  <si>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</si>
  <si>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</si>
  <si>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</si>
  <si>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</si>
  <si>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</si>
  <si>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</si>
  <si>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</si>
  <si>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</si>
  <si>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</si>
  <si>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</si>
  <si>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</si>
  <si>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</si>
  <si>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</si>
  <si>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</si>
  <si>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</si>
  <si>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</si>
  <si>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</si>
  <si>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</si>
  <si>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</si>
  <si>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</si>
  <si>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</si>
  <si>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</si>
  <si>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</si>
  <si>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</si>
  <si>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</si>
  <si>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</si>
  <si>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</si>
  <si>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</si>
  <si>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</si>
  <si>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</si>
  <si>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</si>
  <si>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</si>
  <si>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</si>
  <si>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</si>
  <si>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</si>
  <si>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</si>
  <si>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</si>
  <si>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</si>
  <si>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</si>
  <si>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</si>
  <si>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</si>
  <si>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</si>
  <si>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</si>
  <si>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</si>
  <si>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</si>
  <si>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</si>
  <si>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</si>
  <si>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</si>
  <si>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</si>
  <si>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</si>
  <si>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</si>
  <si>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</si>
  <si>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</si>
  <si>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</si>
  <si>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</si>
  <si>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</si>
  <si>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</si>
  <si>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</si>
  <si>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</si>
  <si>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</si>
  <si>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</si>
  <si>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</si>
  <si>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</si>
  <si>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</si>
  <si>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</si>
  <si>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</si>
  <si>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</si>
  <si>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</si>
  <si>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</si>
  <si>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</si>
  <si>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</si>
  <si>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</si>
  <si>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</si>
  <si>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</si>
  <si>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</si>
  <si>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</si>
  <si>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</si>
  <si>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</si>
  <si>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</si>
  <si>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</si>
  <si>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</si>
  <si>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</si>
  <si>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</si>
  <si>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</si>
  <si>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</si>
  <si>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</si>
  <si>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</si>
  <si>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</si>
  <si>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</si>
  <si>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</si>
  <si>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</si>
  <si>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</si>
  <si>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</si>
  <si>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</si>
  <si>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</si>
  <si>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</si>
  <si>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</si>
  <si>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</si>
  <si>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</si>
  <si>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</si>
  <si>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</si>
  <si>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</si>
  <si>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</si>
  <si>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</si>
  <si>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</si>
  <si>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</si>
  <si>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</si>
  <si>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</si>
  <si>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</si>
  <si>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</si>
  <si>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</si>
  <si>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</si>
  <si>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</si>
  <si>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</si>
  <si>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</si>
  <si>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</si>
  <si>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</si>
  <si>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</si>
  <si>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</si>
  <si>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</si>
  <si>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</si>
  <si>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</si>
  <si>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</si>
  <si>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</si>
  <si>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</si>
  <si>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</si>
  <si>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</si>
  <si>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</si>
  <si>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</si>
  <si>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</si>
  <si>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</si>
  <si>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</si>
  <si>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</si>
  <si>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</si>
  <si>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</si>
  <si>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</si>
  <si>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</si>
  <si>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</si>
  <si>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</si>
  <si>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</si>
  <si>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</si>
  <si>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</si>
  <si>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</si>
  <si>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</si>
  <si>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</si>
  <si>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</si>
  <si>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</si>
  <si>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</si>
  <si>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</si>
  <si>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</si>
  <si>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</si>
  <si>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</si>
  <si>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</si>
  <si>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</si>
  <si>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</si>
  <si>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</si>
  <si>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</si>
  <si>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</si>
  <si>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</si>
  <si>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</si>
  <si>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</si>
  <si>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</si>
  <si>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</si>
  <si>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</si>
  <si>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</si>
  <si>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</si>
  <si>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</si>
  <si>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</si>
  <si>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</si>
  <si>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</si>
  <si>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</si>
  <si>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</si>
  <si>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</si>
  <si>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</si>
  <si>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</si>
  <si>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</si>
  <si>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</si>
  <si>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</si>
  <si>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</si>
  <si>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</si>
  <si>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</si>
  <si>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</si>
  <si>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</si>
  <si>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</si>
  <si>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</si>
  <si>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</si>
  <si>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</si>
  <si>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</si>
  <si>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</si>
  <si>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</si>
  <si>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</si>
  <si>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</si>
  <si>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</si>
  <si>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</si>
  <si>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</si>
  <si>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</si>
  <si>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</si>
  <si>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</si>
  <si>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</si>
  <si>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</si>
  <si>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</si>
  <si>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</si>
  <si>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</si>
  <si>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</si>
  <si>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</si>
  <si>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</si>
  <si>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</si>
  <si>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</si>
  <si>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</si>
  <si>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</si>
  <si>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</si>
  <si>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</si>
  <si>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</si>
  <si>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</si>
  <si>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</si>
  <si>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</si>
  <si>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</si>
  <si>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</si>
  <si>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</si>
  <si>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</si>
  <si>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</si>
  <si>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</si>
  <si>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</si>
  <si>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</si>
  <si>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</si>
  <si>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</si>
  <si>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</si>
  <si>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</si>
  <si>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</si>
  <si>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</si>
  <si>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</si>
  <si>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</si>
  <si>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</si>
  <si>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</si>
  <si>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</si>
  <si>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</si>
  <si>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</si>
  <si>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</si>
  <si>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</si>
  <si>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</si>
  <si>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</si>
  <si>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</si>
  <si>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</si>
  <si>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</si>
  <si>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</si>
  <si>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</si>
  <si>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</si>
  <si>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</si>
  <si>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</si>
  <si>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</si>
  <si>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</si>
  <si>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</si>
  <si>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</si>
  <si>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</si>
  <si>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</si>
  <si>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</si>
  <si>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</si>
  <si>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</si>
  <si>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</si>
  <si>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</si>
  <si>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</si>
  <si>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</si>
  <si>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</si>
  <si>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</si>
  <si>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</si>
  <si>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</si>
  <si>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</si>
  <si>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</si>
  <si>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</si>
  <si>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</si>
  <si>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</si>
  <si>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</si>
  <si>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</si>
  <si>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</si>
  <si>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</si>
  <si>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</si>
  <si>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</si>
  <si>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</si>
  <si>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</si>
  <si>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</si>
  <si>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</si>
  <si>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</si>
  <si>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</si>
  <si>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</si>
  <si>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</si>
  <si>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</si>
  <si>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</si>
  <si>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</si>
  <si>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</si>
  <si>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</si>
  <si>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</si>
  <si>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</si>
  <si>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</si>
  <si>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</si>
  <si>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</si>
  <si>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</si>
  <si>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</si>
  <si>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</si>
  <si>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</si>
  <si>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</si>
  <si>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</si>
  <si>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</si>
  <si>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</si>
  <si>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</si>
  <si>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</si>
  <si>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</si>
  <si>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</si>
  <si>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</si>
  <si>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</si>
  <si>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</si>
  <si>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</si>
  <si>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</si>
  <si>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</si>
  <si>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</si>
  <si>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</si>
  <si>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</si>
  <si>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</si>
  <si>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</si>
  <si>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</si>
  <si>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</si>
  <si>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</si>
  <si>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</si>
  <si>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</si>
  <si>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</si>
  <si>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</si>
  <si>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</si>
  <si>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</si>
  <si>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</si>
  <si>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</si>
  <si>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</si>
  <si>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</si>
  <si>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</si>
  <si>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</si>
  <si>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</si>
  <si>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</si>
  <si>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</si>
  <si>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</si>
  <si>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</si>
  <si>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</si>
  <si>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</si>
  <si>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</si>
  <si>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</si>
  <si>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</si>
  <si>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</si>
  <si>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</si>
  <si>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</si>
  <si>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</si>
  <si>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</si>
  <si>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</si>
  <si>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</si>
  <si>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</si>
  <si>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</si>
  <si>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</si>
  <si>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</si>
  <si>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</si>
  <si>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</si>
  <si>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</si>
  <si>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</si>
  <si>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</si>
  <si>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</si>
  <si>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</si>
  <si>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</si>
  <si>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</si>
  <si>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</si>
  <si>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</si>
  <si>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</si>
  <si>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</si>
  <si>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</si>
  <si>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</si>
  <si>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</si>
  <si>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</si>
  <si>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</si>
  <si>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</si>
  <si>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</si>
  <si>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</si>
  <si>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</si>
  <si>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</si>
  <si>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</si>
  <si>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</si>
  <si>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</si>
  <si>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</si>
  <si>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</si>
  <si>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</si>
  <si>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</si>
  <si>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</si>
  <si>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</si>
  <si>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</si>
  <si>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</si>
  <si>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</si>
  <si>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</si>
  <si>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</si>
  <si>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</si>
  <si>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</si>
  <si>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</si>
  <si>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</si>
  <si>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</si>
  <si>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</si>
  <si>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</si>
  <si>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</si>
  <si>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</si>
  <si>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</si>
  <si>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</si>
  <si>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</si>
  <si>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</si>
  <si>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</si>
  <si>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</si>
  <si>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</si>
  <si>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</si>
  <si>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</si>
  <si>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</si>
  <si>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</si>
  <si>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</si>
  <si>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</si>
  <si>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</si>
  <si>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</si>
  <si>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</si>
  <si>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</si>
  <si>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</si>
  <si>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</si>
  <si>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</si>
  <si>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</si>
  <si>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</si>
  <si>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</si>
  <si>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</si>
  <si>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</si>
  <si>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</si>
  <si>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</si>
  <si>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</si>
  <si>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</si>
  <si>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</si>
  <si>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</si>
  <si>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</si>
  <si>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</si>
  <si>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</si>
  <si>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</si>
  <si>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</si>
  <si>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</si>
  <si>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</si>
  <si>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</si>
  <si>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</si>
  <si>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</si>
  <si>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</si>
  <si>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</si>
  <si>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</si>
  <si>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</si>
  <si>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</si>
  <si>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</si>
  <si>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</si>
  <si>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</si>
  <si>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</si>
  <si>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</si>
  <si>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</si>
  <si>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</si>
  <si>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</si>
  <si>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</si>
  <si>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</si>
  <si>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</si>
  <si>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</si>
  <si>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</si>
  <si>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</si>
  <si>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</si>
  <si>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</si>
  <si>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</si>
  <si>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</si>
  <si>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</si>
  <si>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</si>
  <si>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</si>
  <si>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</si>
  <si>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</si>
  <si>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</si>
  <si>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</si>
  <si>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</si>
  <si>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</si>
  <si>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</si>
  <si>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</si>
  <si>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</si>
  <si>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</si>
  <si>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</si>
  <si>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</si>
  <si>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</si>
  <si>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</si>
  <si>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</si>
  <si>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</si>
  <si>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</si>
  <si>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</si>
  <si>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</si>
  <si>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</si>
  <si>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</si>
  <si>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</si>
  <si>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</si>
  <si>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</si>
  <si>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</si>
  <si>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</si>
  <si>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</si>
  <si>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</si>
  <si>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</si>
  <si>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</si>
  <si>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</si>
  <si>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</si>
  <si>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</si>
  <si>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</si>
  <si>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</si>
  <si>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</si>
  <si>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</si>
  <si>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</si>
  <si>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</si>
  <si>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</si>
  <si>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</si>
  <si>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</si>
  <si>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</si>
  <si>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</si>
  <si>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</si>
  <si>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</si>
  <si>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</si>
  <si>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</si>
  <si>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</si>
  <si>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</si>
  <si>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</si>
  <si>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</si>
  <si>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</si>
  <si>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</si>
  <si>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</si>
  <si>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</si>
  <si>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</si>
  <si>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</si>
  <si>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</si>
  <si>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</si>
  <si>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</si>
  <si>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</si>
  <si>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</si>
  <si>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</si>
  <si>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</si>
  <si>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</si>
  <si>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</si>
  <si>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</si>
  <si>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</si>
  <si>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</si>
  <si>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</si>
  <si>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</si>
  <si>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</si>
  <si>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</si>
  <si>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</si>
  <si>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</si>
  <si>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</si>
  <si>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</si>
  <si>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</si>
  <si>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</si>
  <si>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</si>
  <si>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</si>
  <si>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</si>
  <si>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</si>
  <si>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</si>
  <si>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</si>
  <si>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</si>
  <si>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</si>
  <si>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</si>
  <si>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</si>
  <si>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</si>
  <si>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</si>
  <si>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</si>
  <si>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</si>
  <si>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</si>
  <si>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</si>
  <si>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</si>
  <si>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</si>
  <si>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</si>
  <si>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</si>
  <si>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</si>
  <si>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</si>
  <si>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</si>
  <si>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</si>
  <si>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</si>
  <si>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</si>
  <si>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</si>
  <si>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</si>
  <si>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</si>
  <si>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</si>
  <si>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</si>
  <si>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</si>
  <si>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</si>
  <si>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</si>
  <si>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</si>
  <si>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</si>
  <si>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</si>
  <si>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</si>
  <si>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</si>
  <si>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</si>
  <si>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</si>
  <si>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</si>
  <si>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</si>
  <si>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</si>
  <si>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</si>
  <si>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</si>
  <si>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</si>
  <si>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</si>
  <si>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</si>
  <si>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</si>
  <si>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</si>
  <si>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</si>
  <si>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</si>
  <si>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</si>
  <si>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</si>
  <si>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</si>
  <si>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</si>
  <si>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</si>
  <si>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</si>
  <si>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</si>
  <si>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</si>
  <si>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</si>
  <si>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</si>
  <si>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</si>
  <si>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</si>
  <si>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</si>
  <si>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</si>
  <si>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</si>
  <si>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</si>
  <si>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</si>
  <si>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</si>
  <si>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</si>
  <si>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</si>
  <si>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</si>
  <si>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</si>
  <si>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</si>
  <si>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</si>
  <si>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</si>
  <si>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</si>
  <si>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</si>
  <si>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</si>
  <si>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</si>
  <si>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</si>
  <si>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</si>
  <si>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</si>
  <si>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</si>
  <si>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</si>
  <si>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</si>
  <si>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</si>
  <si>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</si>
  <si>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</si>
  <si>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</si>
  <si>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</si>
  <si>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</si>
  <si>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</si>
  <si>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</si>
  <si>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</si>
  <si>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</si>
  <si>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</si>
  <si>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</si>
  <si>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</si>
  <si>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</si>
  <si>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</si>
  <si>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</si>
  <si>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</si>
  <si>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</si>
  <si>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</si>
  <si>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</si>
  <si>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</si>
  <si>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</si>
  <si>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</si>
  <si>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</si>
  <si>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</si>
  <si>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</si>
  <si>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</si>
  <si>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</si>
  <si>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</si>
  <si>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</si>
  <si>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</si>
  <si>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</si>
  <si>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</si>
  <si>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</si>
  <si>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</si>
  <si>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</si>
  <si>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</si>
  <si>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</si>
  <si>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</si>
  <si>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</si>
  <si>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</si>
  <si>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</si>
  <si>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</si>
  <si>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</si>
  <si>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</si>
  <si>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</si>
  <si>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</si>
  <si>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</si>
  <si>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</si>
  <si>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</si>
  <si>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</si>
  <si>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</si>
  <si>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</si>
  <si>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</si>
  <si>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</si>
  <si>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</si>
  <si>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</si>
  <si>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</si>
  <si>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</si>
  <si>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</si>
  <si>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</si>
  <si>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</si>
  <si>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</si>
  <si>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</si>
  <si>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</si>
  <si>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</si>
  <si>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</si>
  <si>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</si>
  <si>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</si>
  <si>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</si>
  <si>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</si>
  <si>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</si>
  <si>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</si>
  <si>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</si>
  <si>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</si>
  <si>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</si>
  <si>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</si>
  <si>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</si>
  <si>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</si>
  <si>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</si>
  <si>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</si>
  <si>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</si>
  <si>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</si>
  <si>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</si>
  <si>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</si>
  <si>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</si>
  <si>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</si>
  <si>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</si>
  <si>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</si>
  <si>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</si>
  <si>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</si>
  <si>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</si>
  <si>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</si>
  <si>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</si>
  <si>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</si>
  <si>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</si>
  <si>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</si>
  <si>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</si>
  <si>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</si>
  <si>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</si>
  <si>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</si>
  <si>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</si>
  <si>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</si>
  <si>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</si>
  <si>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</si>
  <si>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</si>
  <si>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</si>
  <si>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</si>
  <si>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</si>
  <si>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</si>
  <si>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</si>
  <si>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</si>
  <si>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</si>
  <si>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</si>
  <si>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</si>
  <si>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</si>
  <si>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</si>
  <si>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</si>
  <si>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</si>
  <si>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</si>
  <si>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</si>
  <si>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</si>
  <si>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</si>
  <si>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</si>
  <si>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</si>
  <si>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</si>
  <si>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</si>
  <si>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</si>
  <si>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</si>
  <si>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</si>
  <si>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</si>
  <si>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</si>
  <si>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</si>
  <si>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</si>
  <si>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</si>
  <si>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</si>
  <si>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</si>
  <si>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</si>
  <si>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</si>
  <si>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</si>
  <si>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</si>
  <si>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</si>
  <si>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</si>
  <si>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</si>
  <si>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</si>
  <si>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</si>
  <si>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</si>
  <si>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</si>
  <si>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</si>
  <si>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</si>
  <si>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</si>
  <si>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</si>
  <si>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</si>
  <si>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</si>
  <si>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</si>
  <si>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</si>
  <si>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</si>
  <si>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</si>
  <si>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</si>
  <si>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</si>
  <si>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</si>
  <si>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</si>
  <si>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</si>
  <si>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</si>
  <si>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</si>
  <si>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</si>
  <si>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</si>
  <si>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</si>
  <si>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</si>
  <si>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</si>
  <si>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</si>
  <si>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</si>
  <si>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</si>
  <si>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</si>
  <si>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</si>
  <si>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</si>
  <si>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</si>
  <si>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</si>
  <si>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</si>
  <si>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</si>
  <si>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</si>
  <si>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</si>
  <si>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</si>
  <si>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</si>
  <si>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</si>
  <si>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</si>
  <si>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</si>
  <si>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</si>
  <si>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</si>
  <si>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</si>
  <si>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</si>
  <si>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</si>
  <si>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</si>
  <si>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</si>
  <si>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</si>
  <si>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</si>
  <si>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</si>
  <si>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</si>
  <si>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</si>
  <si>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</si>
  <si>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</si>
  <si>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</si>
  <si>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</si>
  <si>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</si>
  <si>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</si>
  <si>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</si>
  <si>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</si>
  <si>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</si>
  <si>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</si>
  <si>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</si>
  <si>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</si>
  <si>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</si>
  <si>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</si>
  <si>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</si>
  <si>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</si>
  <si>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</si>
  <si>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</si>
  <si>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</si>
  <si>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</si>
  <si>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</si>
  <si>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</si>
  <si>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</si>
  <si>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</si>
  <si>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</si>
  <si>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</si>
  <si>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</si>
  <si>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</si>
  <si>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</si>
  <si>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</si>
  <si>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</si>
  <si>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</si>
  <si>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</si>
  <si>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</si>
  <si>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</si>
  <si>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</si>
  <si>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</si>
  <si>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</si>
  <si>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</si>
  <si>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</si>
  <si>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</si>
  <si>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</si>
  <si>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</si>
  <si>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</si>
  <si>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</si>
  <si>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</si>
  <si>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</si>
  <si>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</si>
  <si>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</si>
  <si>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</si>
  <si>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</si>
  <si>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</si>
  <si>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</si>
  <si>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</si>
  <si>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</si>
  <si>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</si>
  <si>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</si>
  <si>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</si>
  <si>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</si>
  <si>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</si>
  <si>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</si>
  <si>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</si>
  <si>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</si>
  <si>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</si>
  <si>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</si>
  <si>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</si>
  <si>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</si>
  <si>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</si>
  <si>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</si>
  <si>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</si>
  <si>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</si>
  <si>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</si>
  <si>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</si>
  <si>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</si>
  <si>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</si>
  <si>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</si>
  <si>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</si>
  <si>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</si>
  <si>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</si>
  <si>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</si>
  <si>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</si>
  <si>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</si>
  <si>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</si>
  <si>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</si>
  <si>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</si>
  <si>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</si>
  <si>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</si>
  <si>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</si>
  <si>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</si>
  <si>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</si>
  <si>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</si>
  <si>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</si>
  <si>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</si>
  <si>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</si>
  <si>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</si>
  <si>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</si>
  <si>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</si>
  <si>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</si>
  <si>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</si>
  <si>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</si>
  <si>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</si>
  <si>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</si>
  <si>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</si>
  <si>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</si>
  <si>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</si>
  <si>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</si>
  <si>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</si>
  <si>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</si>
  <si>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</si>
  <si>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</si>
  <si>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</si>
  <si>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</si>
  <si>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</si>
  <si>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</si>
  <si>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</si>
  <si>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</si>
  <si>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</si>
  <si>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</si>
  <si>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</si>
  <si>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</si>
  <si>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</si>
  <si>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</si>
  <si>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</si>
  <si>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</si>
  <si>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</si>
  <si>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</si>
  <si>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</si>
  <si>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</si>
  <si>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</si>
  <si>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</si>
  <si>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</si>
  <si>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</si>
  <si>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</si>
  <si>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</si>
  <si>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</si>
  <si>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</si>
  <si>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</si>
  <si>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</si>
  <si>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</si>
  <si>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</si>
  <si>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</si>
  <si>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</si>
  <si>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</si>
  <si>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</si>
  <si>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</si>
  <si>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</si>
  <si>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</si>
  <si>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</si>
  <si>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</si>
  <si>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</si>
  <si>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</si>
  <si>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</si>
  <si>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</si>
  <si>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</si>
  <si>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</si>
  <si>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</si>
  <si>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</si>
  <si>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</si>
  <si>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</si>
  <si>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</si>
  <si>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</si>
  <si>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</si>
  <si>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</si>
  <si>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</si>
  <si>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</si>
  <si>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</si>
  <si>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</si>
  <si>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</si>
  <si>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</si>
  <si>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</si>
  <si>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</si>
  <si>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</si>
  <si>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</si>
  <si>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</si>
  <si>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</si>
  <si>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</si>
  <si>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</si>
  <si>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</si>
  <si>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</si>
  <si>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</si>
  <si>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</si>
  <si>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</si>
  <si>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</si>
  <si>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</si>
  <si>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</si>
  <si>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</si>
  <si>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</si>
  <si>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</si>
  <si>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</si>
  <si>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</si>
  <si>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</si>
  <si>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</si>
  <si>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</si>
  <si>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</si>
  <si>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</si>
  <si>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</si>
  <si>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</si>
  <si>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</si>
  <si>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</si>
  <si>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</si>
  <si>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</si>
  <si>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</si>
  <si>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</si>
  <si>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</si>
  <si>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</si>
  <si>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</si>
  <si>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</si>
  <si>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</si>
  <si>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</si>
  <si>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</si>
  <si>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</si>
  <si>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</si>
  <si>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</si>
  <si>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</si>
  <si>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</si>
  <si>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</si>
  <si>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</si>
  <si>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</si>
  <si>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</si>
  <si>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</si>
  <si>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</si>
  <si>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</si>
  <si>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</si>
  <si>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</si>
  <si>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</si>
  <si>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</si>
  <si>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</si>
  <si>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</si>
  <si>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</si>
  <si>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</si>
  <si>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</si>
  <si>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</si>
  <si>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</si>
  <si>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</si>
  <si>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</si>
  <si>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</si>
  <si>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</si>
  <si>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</si>
  <si>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</si>
  <si>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</si>
  <si>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</si>
  <si>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</si>
  <si>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</si>
  <si>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</si>
  <si>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</si>
  <si>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</si>
  <si>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</si>
  <si>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</si>
  <si>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</si>
  <si>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</si>
  <si>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</si>
  <si>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</si>
  <si>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</si>
  <si>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</si>
  <si>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</si>
  <si>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</si>
  <si>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</si>
  <si>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</si>
  <si>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</si>
  <si>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</si>
  <si>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</si>
  <si>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</si>
  <si>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</si>
  <si>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</si>
  <si>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</si>
  <si>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</si>
  <si>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</si>
  <si>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</si>
  <si>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</si>
  <si>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</si>
  <si>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</si>
  <si>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</si>
  <si>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</si>
  <si>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</si>
  <si>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</si>
  <si>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</si>
  <si>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</si>
  <si>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</si>
  <si>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</si>
  <si>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</si>
  <si>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</si>
  <si>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</si>
  <si>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</si>
  <si>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</si>
  <si>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</si>
  <si>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</si>
  <si>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</si>
  <si>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</si>
  <si>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</si>
  <si>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</si>
  <si>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</si>
  <si>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</si>
  <si>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</si>
  <si>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</si>
  <si>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</si>
  <si>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</si>
  <si>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</si>
  <si>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</si>
  <si>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</si>
  <si>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</si>
  <si>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</si>
  <si>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</si>
  <si>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</si>
  <si>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</si>
  <si>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</si>
  <si>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</si>
  <si>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</si>
  <si>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</si>
  <si>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</si>
  <si>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</si>
  <si>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</si>
  <si>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</si>
  <si>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</si>
  <si>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</si>
  <si>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</si>
  <si>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</si>
  <si>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</si>
  <si>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</si>
  <si>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</si>
  <si>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</si>
  <si>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</si>
  <si>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</si>
  <si>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</si>
  <si>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</si>
  <si>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</si>
  <si>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</si>
  <si>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</si>
  <si>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</si>
  <si>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</si>
  <si>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</si>
  <si>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</si>
  <si>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</si>
  <si>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</si>
  <si>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</si>
  <si>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</si>
  <si>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</si>
  <si>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</si>
  <si>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</si>
  <si>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</si>
  <si>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</si>
  <si>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</si>
  <si>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</si>
  <si>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</si>
  <si>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</si>
  <si>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</si>
  <si>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</si>
  <si>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</si>
  <si>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</si>
  <si>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</si>
  <si>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</si>
  <si>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</si>
  <si>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</si>
  <si>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</si>
  <si>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</si>
  <si>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</si>
  <si>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</si>
  <si>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</si>
  <si>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</si>
  <si>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</si>
  <si>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</si>
  <si>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</si>
  <si>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</si>
  <si>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</si>
  <si>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</si>
  <si>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</si>
  <si>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</si>
  <si>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</si>
  <si>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</si>
  <si>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</si>
  <si>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</si>
  <si>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</si>
  <si>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</si>
  <si>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</si>
  <si>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</si>
  <si>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</si>
  <si>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</si>
  <si>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</si>
  <si>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</si>
  <si>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</si>
  <si>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</si>
  <si>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</si>
  <si>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</si>
  <si>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</si>
  <si>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</si>
  <si>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</si>
  <si>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</si>
  <si>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</si>
  <si>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</si>
  <si>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</si>
  <si>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</si>
  <si>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</si>
  <si>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</si>
  <si>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</si>
  <si>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</si>
  <si>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</si>
  <si>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</si>
  <si>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</si>
  <si>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</si>
  <si>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</si>
  <si>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</si>
  <si>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</si>
  <si>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</si>
  <si>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</si>
  <si>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</si>
  <si>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</si>
  <si>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</si>
  <si>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</si>
  <si>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</si>
  <si>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</si>
  <si>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</si>
  <si>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</si>
  <si>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</si>
  <si>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</si>
  <si>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</si>
  <si>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</si>
  <si>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</si>
  <si>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</si>
  <si>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</si>
  <si>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</si>
  <si>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</si>
  <si>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</si>
  <si>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</si>
  <si>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</si>
  <si>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</si>
  <si>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</si>
  <si>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</si>
  <si>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</si>
  <si>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</si>
  <si>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</si>
  <si>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</si>
  <si>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</si>
  <si>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</si>
  <si>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</si>
  <si>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</si>
  <si>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</si>
  <si>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</si>
  <si>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</si>
  <si>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</si>
  <si>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</si>
  <si>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</si>
  <si>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</si>
  <si>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</si>
  <si>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</si>
  <si>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</si>
  <si>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</si>
  <si>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</si>
  <si>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</si>
  <si>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</si>
  <si>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</si>
  <si>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</si>
  <si>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</si>
  <si>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</si>
  <si>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</si>
  <si>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</si>
  <si>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</si>
  <si>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</si>
  <si>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</si>
  <si>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</si>
  <si>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</si>
  <si>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</si>
  <si>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</si>
  <si>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</si>
  <si>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</si>
  <si>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</si>
  <si>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</si>
  <si>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</si>
  <si>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</si>
  <si>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</si>
  <si>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</si>
  <si>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</si>
  <si>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</si>
  <si>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</si>
  <si>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</si>
  <si>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</si>
  <si>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</si>
  <si>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</si>
  <si>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</si>
  <si>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</si>
  <si>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</si>
  <si>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</si>
  <si>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</si>
  <si>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</si>
  <si>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</si>
  <si>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</si>
  <si>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</si>
  <si>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</si>
  <si>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</si>
  <si>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</si>
  <si>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</si>
  <si>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</si>
  <si>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</si>
  <si>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</si>
  <si>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</si>
  <si>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</si>
  <si>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</si>
  <si>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</si>
  <si>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</si>
  <si>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</si>
  <si>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</si>
  <si>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</si>
  <si>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</si>
  <si>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</si>
  <si>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</si>
  <si>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</si>
  <si>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</si>
  <si>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</si>
  <si>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</si>
  <si>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</si>
  <si>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</si>
  <si>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</si>
  <si>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</si>
  <si>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</si>
  <si>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</si>
  <si>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</si>
  <si>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</si>
  <si>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</si>
  <si>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</si>
  <si>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</si>
  <si>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</si>
  <si>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</si>
  <si>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</si>
  <si>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</si>
  <si>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</si>
  <si>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</si>
  <si>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</si>
  <si>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</si>
  <si>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</si>
  <si>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</si>
  <si>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</si>
  <si>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</si>
  <si>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</si>
  <si>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</si>
  <si>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</si>
  <si>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</si>
  <si>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</si>
  <si>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</si>
  <si>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</si>
  <si>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</si>
  <si>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</si>
  <si>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</si>
  <si>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</si>
  <si>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</si>
  <si>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</si>
  <si>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</si>
  <si>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</si>
  <si>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</si>
  <si>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</si>
  <si>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</si>
  <si>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</si>
  <si>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</si>
  <si>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</si>
  <si>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</si>
  <si>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</si>
  <si>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</si>
  <si>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</si>
  <si>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</si>
  <si>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</si>
  <si>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</si>
  <si>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</si>
  <si>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</si>
  <si>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</si>
  <si>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</si>
  <si>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</si>
  <si>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</si>
  <si>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</si>
  <si>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</si>
  <si>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</si>
  <si>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</si>
  <si>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</si>
  <si>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</si>
  <si>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</si>
  <si>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</si>
  <si>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</si>
  <si>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</si>
  <si>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</si>
  <si>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</si>
  <si>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</si>
  <si>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</si>
  <si>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</si>
  <si>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</si>
  <si>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</si>
  <si>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</si>
  <si>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</si>
  <si>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</si>
  <si>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</si>
  <si>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</si>
  <si>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</si>
  <si>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</si>
  <si>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</si>
  <si>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</si>
  <si>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</si>
  <si>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</si>
  <si>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</si>
  <si>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</si>
  <si>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</si>
  <si>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</si>
  <si>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</si>
  <si>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</si>
  <si>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</si>
  <si>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</si>
  <si>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</si>
  <si>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</si>
  <si>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</si>
  <si>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</si>
  <si>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</si>
  <si>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</si>
  <si>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</si>
  <si>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</si>
  <si>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</si>
  <si>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</si>
  <si>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</si>
  <si>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</si>
  <si>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</si>
  <si>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</si>
  <si>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</si>
  <si>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</si>
  <si>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</si>
  <si>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</si>
  <si>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</si>
  <si>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</si>
  <si>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</si>
  <si>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</si>
  <si>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</si>
  <si>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</si>
  <si>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</si>
  <si>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</si>
  <si>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</si>
  <si>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</si>
  <si>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</si>
  <si>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</si>
  <si>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</si>
  <si>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</si>
  <si>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</si>
  <si>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</si>
  <si>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</si>
  <si>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</si>
  <si>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</si>
  <si>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</si>
  <si>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</si>
  <si>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</si>
  <si>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</si>
  <si>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</si>
  <si>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</si>
  <si>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</si>
  <si>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</si>
  <si>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</si>
  <si>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</si>
  <si>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</si>
  <si>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</si>
  <si>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</si>
  <si>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</si>
  <si>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</si>
  <si>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</si>
  <si>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</si>
  <si>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</si>
  <si>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</si>
  <si>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</si>
  <si>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</si>
  <si>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</si>
  <si>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</si>
  <si>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</si>
  <si>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</si>
  <si>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</si>
  <si>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</si>
  <si>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</si>
  <si>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</si>
  <si>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</si>
  <si>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</si>
  <si>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</si>
  <si>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</si>
  <si>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</si>
  <si>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</si>
  <si>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</si>
  <si>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</si>
  <si>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</si>
  <si>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</si>
  <si>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</si>
  <si>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</si>
  <si>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</si>
  <si>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</si>
  <si>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</si>
  <si>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</si>
  <si>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</si>
  <si>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</si>
  <si>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</si>
  <si>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</si>
  <si>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</si>
  <si>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</si>
  <si>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</si>
  <si>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</si>
  <si>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</si>
  <si>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</si>
  <si>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</si>
  <si>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</si>
  <si>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</si>
  <si>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</si>
  <si>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</si>
  <si>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</si>
  <si>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</si>
  <si>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</si>
  <si>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</si>
  <si>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</si>
  <si>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</si>
  <si>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</si>
  <si>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</si>
  <si>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</si>
  <si>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</si>
  <si>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</si>
  <si>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</si>
  <si>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</si>
  <si>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</si>
  <si>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</si>
  <si>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</si>
  <si>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</si>
  <si>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</si>
  <si>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</si>
  <si>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</si>
  <si>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</si>
  <si>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</si>
  <si>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</si>
  <si>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</si>
  <si>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</si>
  <si>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</si>
  <si>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</si>
  <si>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</si>
  <si>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</si>
  <si>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</si>
  <si>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</si>
  <si>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</si>
  <si>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</si>
  <si>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</si>
  <si>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</si>
  <si>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</si>
  <si>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</si>
  <si>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</si>
  <si>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</si>
  <si>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</si>
  <si>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</si>
  <si>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</si>
  <si>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</si>
  <si>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</si>
  <si>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</si>
  <si>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</si>
  <si>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</si>
  <si>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</si>
  <si>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</si>
  <si>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</si>
  <si>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</si>
  <si>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</si>
  <si>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</si>
  <si>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</si>
  <si>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</si>
  <si>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</si>
  <si>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</si>
  <si>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</si>
  <si>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</si>
  <si>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</si>
  <si>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</si>
  <si>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</si>
  <si>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</si>
  <si>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</si>
  <si>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</si>
  <si>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</si>
  <si>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</si>
  <si>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</si>
  <si>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</si>
  <si>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</si>
  <si>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</si>
  <si>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</si>
  <si>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</si>
  <si>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</si>
  <si>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</si>
  <si>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</si>
  <si>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</si>
  <si>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</si>
  <si>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</si>
  <si>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</si>
  <si>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</si>
  <si>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</si>
  <si>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</si>
  <si>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</si>
  <si>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</si>
  <si>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</si>
  <si>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</si>
  <si>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</si>
  <si>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</si>
  <si>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</si>
  <si>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</si>
  <si>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</si>
  <si>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</si>
  <si>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</si>
  <si>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</si>
  <si>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</si>
  <si>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</si>
  <si>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</si>
  <si>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</si>
  <si>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</si>
  <si>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</si>
  <si>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</si>
  <si>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</si>
  <si>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</si>
  <si>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</si>
  <si>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</si>
  <si>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</si>
  <si>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</si>
  <si>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</si>
  <si>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</si>
  <si>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</si>
  <si>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</si>
  <si>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</si>
  <si>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</si>
  <si>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</si>
  <si>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</si>
  <si>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</si>
  <si>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</si>
  <si>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</si>
  <si>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</si>
  <si>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</si>
  <si>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</si>
  <si>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</si>
  <si>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</si>
  <si>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</si>
  <si>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</si>
  <si>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</si>
  <si>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</si>
  <si>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</si>
  <si>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</si>
  <si>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</si>
  <si>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</si>
  <si>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</si>
  <si>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</si>
  <si>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</si>
  <si>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</si>
  <si>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</si>
  <si>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</si>
  <si>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</si>
  <si>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</si>
  <si>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</si>
  <si>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</si>
  <si>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</si>
  <si>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</si>
  <si>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</si>
  <si>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</si>
  <si>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</si>
  <si>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</si>
  <si>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</si>
  <si>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</si>
  <si>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</si>
  <si>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</si>
  <si>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</si>
  <si>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</si>
  <si>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</si>
  <si>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</si>
  <si>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</si>
  <si>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</si>
  <si>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</si>
  <si>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</si>
  <si>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</si>
  <si>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</si>
  <si>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</si>
  <si>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</si>
  <si>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</si>
  <si>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</si>
  <si>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</si>
  <si>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</si>
  <si>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</si>
  <si>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</si>
  <si>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</si>
  <si>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</si>
  <si>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</si>
  <si>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</si>
  <si>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</si>
  <si>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</si>
  <si>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</si>
  <si>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</si>
  <si>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</si>
  <si>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</si>
  <si>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</si>
  <si>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</si>
  <si>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</si>
  <si>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</si>
  <si>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</si>
  <si>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</si>
  <si>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</si>
  <si>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</si>
  <si>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</si>
  <si>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</si>
  <si>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</si>
  <si>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</si>
  <si>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</si>
  <si>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</si>
  <si>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</si>
  <si>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</si>
  <si>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</si>
  <si>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</si>
  <si>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</si>
  <si>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</si>
  <si>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</si>
  <si>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</si>
  <si>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</si>
  <si>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</si>
  <si>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</si>
  <si>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</si>
  <si>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</si>
  <si>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</si>
  <si>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</si>
  <si>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</si>
  <si>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</si>
  <si>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</si>
  <si>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</si>
  <si>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</si>
  <si>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</si>
  <si>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</si>
  <si>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</si>
  <si>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</si>
  <si>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</si>
  <si>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</si>
  <si>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</si>
  <si>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</si>
  <si>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</si>
  <si>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</si>
  <si>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</si>
  <si>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</si>
  <si>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</si>
  <si>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</si>
  <si>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</si>
  <si>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</si>
  <si>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</si>
  <si>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</si>
  <si>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</si>
  <si>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</si>
  <si>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</si>
  <si>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</si>
  <si>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</si>
  <si>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</si>
  <si>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</si>
  <si>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</si>
  <si>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</si>
  <si>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</si>
  <si>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</si>
  <si>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</si>
  <si>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</si>
  <si>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</si>
  <si>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</si>
  <si>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</si>
  <si>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</si>
  <si>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</si>
  <si>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</si>
  <si>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</si>
  <si>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</si>
  <si>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</si>
  <si>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</si>
  <si>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</si>
  <si>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</si>
  <si>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</si>
  <si>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</si>
  <si>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</si>
  <si>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</si>
  <si>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</si>
  <si>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</si>
  <si>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</si>
  <si>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</si>
  <si>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</si>
  <si>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</si>
  <si>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</si>
  <si>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</si>
  <si>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</si>
  <si>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</si>
  <si>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</si>
  <si>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</si>
  <si>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</si>
  <si>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</si>
  <si>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</si>
  <si>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</si>
  <si>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</si>
  <si>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</si>
  <si>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</si>
  <si>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</si>
  <si>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</si>
  <si>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</si>
  <si>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</si>
  <si>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</si>
  <si>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</si>
  <si>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</si>
  <si>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</si>
  <si>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</si>
  <si>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</si>
  <si>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</si>
  <si>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</si>
  <si>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</si>
  <si>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</si>
  <si>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</si>
  <si>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</si>
  <si>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</si>
  <si>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</si>
  <si>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</si>
  <si>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</si>
  <si>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</si>
  <si>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</si>
  <si>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</si>
  <si>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</si>
  <si>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</si>
  <si>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</si>
  <si>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</si>
  <si>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</si>
  <si>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</si>
  <si>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</si>
  <si>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</si>
  <si>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</si>
  <si>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</si>
  <si>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</si>
  <si>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</si>
  <si>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</si>
  <si>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</si>
  <si>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</si>
  <si>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</si>
  <si>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</si>
  <si>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</si>
  <si>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</si>
  <si>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</si>
  <si>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</si>
  <si>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</si>
  <si>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</si>
  <si>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</si>
  <si>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</si>
  <si>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</si>
  <si>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</si>
  <si>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</si>
  <si>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</si>
  <si>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</si>
  <si>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</si>
  <si>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</si>
  <si>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</si>
  <si>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</si>
  <si>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</si>
  <si>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</si>
  <si>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</si>
  <si>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</si>
  <si>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</si>
  <si>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</si>
  <si>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</si>
  <si>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</si>
  <si>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</si>
  <si>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</si>
  <si>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</si>
  <si>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</si>
  <si>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</si>
  <si>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</si>
  <si>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</si>
  <si>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</si>
  <si>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</si>
  <si>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</si>
  <si>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</si>
  <si>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</si>
  <si>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</si>
  <si>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</si>
  <si>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</si>
  <si>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</si>
  <si>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</si>
  <si>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</si>
  <si>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</si>
  <si>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</si>
  <si>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</si>
  <si>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</si>
  <si>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</si>
  <si>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</si>
  <si>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</si>
  <si>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</si>
  <si>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</si>
  <si>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</si>
  <si>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</si>
  <si>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</si>
  <si>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</si>
  <si>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</si>
  <si>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</si>
  <si>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</si>
  <si>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</si>
  <si>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</si>
  <si>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</si>
  <si>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</si>
  <si>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</si>
  <si>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</si>
  <si>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</si>
  <si>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</si>
  <si>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</si>
  <si>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</si>
  <si>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</si>
  <si>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</si>
  <si>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</si>
  <si>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</si>
  <si>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</si>
  <si>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</si>
  <si>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</si>
  <si>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</si>
  <si>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</si>
  <si>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</si>
  <si>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</si>
  <si>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</si>
  <si>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</si>
  <si>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</si>
  <si>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</si>
  <si>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</si>
  <si>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</si>
  <si>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</si>
  <si>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</si>
  <si>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</si>
  <si>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</si>
  <si>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</si>
  <si>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</si>
  <si>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</si>
  <si>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</si>
  <si>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</si>
  <si>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</si>
  <si>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</si>
  <si>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</si>
  <si>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</si>
  <si>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</si>
  <si>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</si>
  <si>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</si>
  <si>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</si>
  <si>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</si>
  <si>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</si>
  <si>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</si>
  <si>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</si>
  <si>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</si>
  <si>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</si>
  <si>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</si>
  <si>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</si>
  <si>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</si>
  <si>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</si>
  <si>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</si>
  <si>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</si>
  <si>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</si>
  <si>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</si>
  <si>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</si>
  <si>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</si>
  <si>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</si>
  <si>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</si>
  <si>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</si>
  <si>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</si>
  <si>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</si>
  <si>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</si>
  <si>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</si>
  <si>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</si>
  <si>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</si>
  <si>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</si>
  <si>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</si>
  <si>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</si>
  <si>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</si>
  <si>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</si>
  <si>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</si>
  <si>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</si>
  <si>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</si>
  <si>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</si>
  <si>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</si>
  <si>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</si>
  <si>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</si>
  <si>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</si>
  <si>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</si>
  <si>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</si>
  <si>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</si>
  <si>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</si>
  <si>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</si>
  <si>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</si>
  <si>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</si>
  <si>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</si>
  <si>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</si>
  <si>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</si>
  <si>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</si>
  <si>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</si>
  <si>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</si>
  <si>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</si>
  <si>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</si>
  <si>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</si>
  <si>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</si>
  <si>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</si>
  <si>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</si>
  <si>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</si>
  <si>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</si>
  <si>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</si>
  <si>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</si>
  <si>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</si>
  <si>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</si>
  <si>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</si>
  <si>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</si>
  <si>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</si>
  <si>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</si>
  <si>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</si>
  <si>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</si>
  <si>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</si>
  <si>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</si>
  <si>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</si>
  <si>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</si>
  <si>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</si>
  <si>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</si>
  <si>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</si>
  <si>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</si>
  <si>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</si>
  <si>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</si>
  <si>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</si>
  <si>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</si>
  <si>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</si>
  <si>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</si>
  <si>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</si>
  <si>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</si>
  <si>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</si>
  <si>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</si>
  <si>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</si>
  <si>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</si>
  <si>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</si>
  <si>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</si>
  <si>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</si>
  <si>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</si>
  <si>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</si>
  <si>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</si>
  <si>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</si>
  <si>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</si>
  <si>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</si>
  <si>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</si>
  <si>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</si>
  <si>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</si>
  <si>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</si>
  <si>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</si>
  <si>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</si>
  <si>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</si>
  <si>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</si>
  <si>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</si>
  <si>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</si>
  <si>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</si>
  <si>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</si>
  <si>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</si>
  <si>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</si>
  <si>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</si>
  <si>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</si>
  <si>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</si>
  <si>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</si>
  <si>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</si>
  <si>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</si>
  <si>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</si>
  <si>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</si>
  <si>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</si>
  <si>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</si>
  <si>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</si>
  <si>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</si>
  <si>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</si>
  <si>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</si>
  <si>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</si>
  <si>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</si>
  <si>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</si>
  <si>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</si>
  <si>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</si>
  <si>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</si>
  <si>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</si>
  <si>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</si>
  <si>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</si>
  <si>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</si>
  <si>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</si>
  <si>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</si>
  <si>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</si>
  <si>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</si>
  <si>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</si>
  <si>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</si>
  <si>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</si>
  <si>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</si>
  <si>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</si>
  <si>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</si>
  <si>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</si>
  <si>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</si>
  <si>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</si>
  <si>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</si>
  <si>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</si>
  <si>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</si>
  <si>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</si>
  <si>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</si>
  <si>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</si>
  <si>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</si>
  <si>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</si>
  <si>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</si>
  <si>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</si>
  <si>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</si>
  <si>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</si>
  <si>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</si>
  <si>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</si>
  <si>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</si>
  <si>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</si>
  <si>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</si>
  <si>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</si>
  <si>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</si>
  <si>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</si>
  <si>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</si>
  <si>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</si>
  <si>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</si>
  <si>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</si>
  <si>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</si>
  <si>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</si>
  <si>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</si>
  <si>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</si>
  <si>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</si>
  <si>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</si>
  <si>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</si>
  <si>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</si>
  <si>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</si>
  <si>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</si>
  <si>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</si>
  <si>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</si>
  <si>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</si>
  <si>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</si>
  <si>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</si>
  <si>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</si>
  <si>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</si>
  <si>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</si>
  <si>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</si>
  <si>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</si>
  <si>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</si>
  <si>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</si>
  <si>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</si>
  <si>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</si>
  <si>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</si>
  <si>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</si>
  <si>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</si>
  <si>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</si>
  <si>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</si>
  <si>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</si>
  <si>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</si>
  <si>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</si>
  <si>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</si>
  <si>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</si>
  <si>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</si>
  <si>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</si>
  <si>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</si>
  <si>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</si>
  <si>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</si>
  <si>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</si>
  <si>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</si>
  <si>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</si>
  <si>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</si>
  <si>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</si>
  <si>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</si>
  <si>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</si>
  <si>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</si>
  <si>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</si>
  <si>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</si>
  <si>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</si>
  <si>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</si>
  <si>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</si>
  <si>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</si>
  <si>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</si>
  <si>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</si>
  <si>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</si>
  <si>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</si>
  <si>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</si>
  <si>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</si>
  <si>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</si>
  <si>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</si>
  <si>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</si>
  <si>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</si>
  <si>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</si>
  <si>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</si>
  <si>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</si>
  <si>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</si>
  <si>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</si>
  <si>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</si>
  <si>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</si>
  <si>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</si>
  <si>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</si>
  <si>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</si>
  <si>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</si>
  <si>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</si>
  <si>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</si>
  <si>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</si>
  <si>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</si>
  <si>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</si>
  <si>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</si>
  <si>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</si>
  <si>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</si>
  <si>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</si>
  <si>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</si>
  <si>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</si>
  <si>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</si>
  <si>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</si>
  <si>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</si>
  <si>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</si>
  <si>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</si>
  <si>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</si>
  <si>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</si>
  <si>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</si>
  <si>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</si>
  <si>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</si>
  <si>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</si>
  <si>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</si>
  <si>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</si>
  <si>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</si>
  <si>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</si>
  <si>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</si>
  <si>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</si>
  <si>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</si>
  <si>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</si>
  <si>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</si>
  <si>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</si>
  <si>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</si>
  <si>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</si>
  <si>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</si>
  <si>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</si>
  <si>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</si>
  <si>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</si>
  <si>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</si>
  <si>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</si>
  <si>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</si>
  <si>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</si>
  <si>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</si>
  <si>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</si>
  <si>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</si>
  <si>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</si>
  <si>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</si>
  <si>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</si>
  <si>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</si>
  <si>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</si>
  <si>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</si>
  <si>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</si>
  <si>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</si>
  <si>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</si>
  <si>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</si>
  <si>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</si>
  <si>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</si>
  <si>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</si>
  <si>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</si>
  <si>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</si>
  <si>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</si>
  <si>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</si>
  <si>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</si>
  <si>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</si>
  <si>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</si>
  <si>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</si>
  <si>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</si>
  <si>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</si>
  <si>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</si>
  <si>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</si>
  <si>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</si>
  <si>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</si>
  <si>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</si>
  <si>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</si>
  <si>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</si>
  <si>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</si>
  <si>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</si>
  <si>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</si>
  <si>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</si>
  <si>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</si>
  <si>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</si>
  <si>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</si>
  <si>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</si>
  <si>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</si>
  <si>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</si>
  <si>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</si>
  <si>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</si>
  <si>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</si>
  <si>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</si>
  <si>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</si>
  <si>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</si>
  <si>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</si>
  <si>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</si>
  <si>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</si>
  <si>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</si>
  <si>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</si>
  <si>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</si>
  <si>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</si>
  <si>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</si>
  <si>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</si>
  <si>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</si>
  <si>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</si>
  <si>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</si>
  <si>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</si>
  <si>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</si>
  <si>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</si>
  <si>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</si>
  <si>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</si>
  <si>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</si>
  <si>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</si>
  <si>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</si>
  <si>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</si>
  <si>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</si>
  <si>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</si>
  <si>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</si>
  <si>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</si>
  <si>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</si>
  <si>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</si>
  <si>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</si>
  <si>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</si>
  <si>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</si>
  <si>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</si>
  <si>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</si>
  <si>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</si>
  <si>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</si>
  <si>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</si>
  <si>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</si>
  <si>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</si>
  <si>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</si>
  <si>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</si>
  <si>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</si>
  <si>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</si>
  <si>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</si>
  <si>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</si>
  <si>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</si>
  <si>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</si>
  <si>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</si>
  <si>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</si>
  <si>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</si>
  <si>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</si>
  <si>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</si>
  <si>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</si>
  <si>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</si>
  <si>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</si>
  <si>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</si>
  <si>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</si>
  <si>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</si>
  <si>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</si>
  <si>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</si>
  <si>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</si>
  <si>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</si>
  <si>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</si>
  <si>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</si>
  <si>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</si>
  <si>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</si>
  <si>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</si>
  <si>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</si>
  <si>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</si>
  <si>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</si>
  <si>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</si>
  <si>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</si>
  <si>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</si>
  <si>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</si>
  <si>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</si>
  <si>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</si>
  <si>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</si>
  <si>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</si>
  <si>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</si>
  <si>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</si>
  <si>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</si>
  <si>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</si>
  <si>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</si>
  <si>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</si>
  <si>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</si>
  <si>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</si>
  <si>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</si>
  <si>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</si>
  <si>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</si>
  <si>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</si>
  <si>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</si>
  <si>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</si>
  <si>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</si>
  <si>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</si>
  <si>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</si>
  <si>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</si>
  <si>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</si>
  <si>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</si>
  <si>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</si>
  <si>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</si>
  <si>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</si>
  <si>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</si>
  <si>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</si>
  <si>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</si>
  <si>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</si>
  <si>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</si>
  <si>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</si>
  <si>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</si>
  <si>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</si>
  <si>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</si>
  <si>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</si>
  <si>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</si>
  <si>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</si>
  <si>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</si>
  <si>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</si>
  <si>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</si>
  <si>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</si>
  <si>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</si>
  <si>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</si>
  <si>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</si>
  <si>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</si>
  <si>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</si>
  <si>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</si>
  <si>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</si>
  <si>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</si>
  <si>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</si>
  <si>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</si>
  <si>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</si>
  <si>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</si>
  <si>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</si>
  <si>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</si>
  <si>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</si>
  <si>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</si>
  <si>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</si>
  <si>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</si>
  <si>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</si>
  <si>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</si>
  <si>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</si>
  <si>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</si>
  <si>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</si>
  <si>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</si>
  <si>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</si>
  <si>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</si>
  <si>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</si>
  <si>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</si>
  <si>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</si>
  <si>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</si>
  <si>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</si>
  <si>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</si>
  <si>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</si>
  <si>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</si>
  <si>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</si>
  <si>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</si>
  <si>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</si>
  <si>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</si>
  <si>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</si>
  <si>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</si>
  <si>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</si>
  <si>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</si>
  <si>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</si>
  <si>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</si>
  <si>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</si>
  <si>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</si>
  <si>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</si>
  <si>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</si>
  <si>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</si>
  <si>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</si>
  <si>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</si>
  <si>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</si>
  <si>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</si>
  <si>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</si>
  <si>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</si>
  <si>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</si>
  <si>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</si>
  <si>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</si>
  <si>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</si>
  <si>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</si>
  <si>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</si>
  <si>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</si>
  <si>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</si>
  <si>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</si>
  <si>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</si>
  <si>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</si>
  <si>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</si>
  <si>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</si>
  <si>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</si>
  <si>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</si>
  <si>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</si>
  <si>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</si>
  <si>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</si>
  <si>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</si>
  <si>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</si>
  <si>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</si>
  <si>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</si>
  <si>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</si>
  <si>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</si>
  <si>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</si>
  <si>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</si>
  <si>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</si>
  <si>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</si>
  <si>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</si>
  <si>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</si>
  <si>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</si>
  <si>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</si>
  <si>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</si>
  <si>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</si>
  <si>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</si>
  <si>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</si>
  <si>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</si>
  <si>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</si>
  <si>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</si>
  <si>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</si>
  <si>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</si>
  <si>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</si>
  <si>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</si>
  <si>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</si>
  <si>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</si>
  <si>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</si>
  <si>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</si>
  <si>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</si>
  <si>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</si>
  <si>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</si>
  <si>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</si>
  <si>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</si>
  <si>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</si>
  <si>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</si>
  <si>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</si>
  <si>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</si>
  <si>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</si>
  <si>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</si>
  <si>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</si>
  <si>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</si>
  <si>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</si>
  <si>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</si>
  <si>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</si>
  <si>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</si>
  <si>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</si>
  <si>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</si>
  <si>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</si>
  <si>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</si>
  <si>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</si>
  <si>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</si>
  <si>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</si>
  <si>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</si>
  <si>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</si>
  <si>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</si>
  <si>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</si>
  <si>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</si>
  <si>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</si>
  <si>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</si>
  <si>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</si>
  <si>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</si>
  <si>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</si>
  <si>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</si>
  <si>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</si>
  <si>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</si>
  <si>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</si>
  <si>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</si>
  <si>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</si>
  <si>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</si>
  <si>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</si>
  <si>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</si>
  <si>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</si>
  <si>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</si>
  <si>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</si>
  <si>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</si>
  <si>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</si>
  <si>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</si>
  <si>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</si>
  <si>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</si>
  <si>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</si>
  <si>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</si>
  <si>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</si>
  <si>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</si>
  <si>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</si>
  <si>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</si>
  <si>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</si>
  <si>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</si>
  <si>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</si>
  <si>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</si>
  <si>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</si>
  <si>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</si>
  <si>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</si>
  <si>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</si>
  <si>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</si>
  <si>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</si>
  <si>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</si>
  <si>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</si>
  <si>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</si>
  <si>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</si>
  <si>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</si>
  <si>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</si>
  <si>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</si>
  <si>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</si>
  <si>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</si>
  <si>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</si>
  <si>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</si>
  <si>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</si>
  <si>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</si>
  <si>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</si>
  <si>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</si>
  <si>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</si>
  <si>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</si>
  <si>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</si>
  <si>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</si>
  <si>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</si>
  <si>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</si>
  <si>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</si>
  <si>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</si>
  <si>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</si>
  <si>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</si>
  <si>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</si>
  <si>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</si>
  <si>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</si>
  <si>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</si>
  <si>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</si>
  <si>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</si>
  <si>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</si>
  <si>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</si>
  <si>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</si>
  <si>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</si>
  <si>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</si>
  <si>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</si>
  <si>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</si>
  <si>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</si>
  <si>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</si>
  <si>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</si>
  <si>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</si>
  <si>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</si>
  <si>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</si>
  <si>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</si>
  <si>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</si>
  <si>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</si>
  <si>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</si>
  <si>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</si>
  <si>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</si>
  <si>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</si>
  <si>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</si>
  <si>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</si>
  <si>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</si>
  <si>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</si>
  <si>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</si>
  <si>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</si>
  <si>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</si>
  <si>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</si>
  <si>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</si>
  <si>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</si>
  <si>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</si>
  <si>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</si>
  <si>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</si>
  <si>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</si>
  <si>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</si>
  <si>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</si>
  <si>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</si>
  <si>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</si>
  <si>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</si>
  <si>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</si>
  <si>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</si>
  <si>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</si>
  <si>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</si>
  <si>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</si>
  <si>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</si>
  <si>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</si>
  <si>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</si>
  <si>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</si>
  <si>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</si>
  <si>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</si>
  <si>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</si>
  <si>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</si>
  <si>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</si>
  <si>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</si>
  <si>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</si>
  <si>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</si>
  <si>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</si>
  <si>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</si>
  <si>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</si>
  <si>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</si>
  <si>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</si>
  <si>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</si>
  <si>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</si>
  <si>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</si>
  <si>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</si>
  <si>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</si>
  <si>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</si>
  <si>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</si>
  <si>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</si>
  <si>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</si>
  <si>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</si>
  <si>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</si>
  <si>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</si>
  <si>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</si>
  <si>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</si>
  <si>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</si>
  <si>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</si>
  <si>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</si>
  <si>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</si>
  <si>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</si>
  <si>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</si>
  <si>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</si>
  <si>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</si>
  <si>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</si>
  <si>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</si>
  <si>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</si>
  <si>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</si>
  <si>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</si>
  <si>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</si>
  <si>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</si>
  <si>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</si>
  <si>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</si>
  <si>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</si>
  <si>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</si>
  <si>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</si>
  <si>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</si>
  <si>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</si>
  <si>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</si>
  <si>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</si>
  <si>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</si>
  <si>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</si>
  <si>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</si>
  <si>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</si>
  <si>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</si>
  <si>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</si>
  <si>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</si>
  <si>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</si>
  <si>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</si>
  <si>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</si>
  <si>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</si>
  <si>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</si>
  <si>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</si>
  <si>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</si>
  <si>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</si>
  <si>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</si>
  <si>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</si>
  <si>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</si>
  <si>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</si>
  <si>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</si>
  <si>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</si>
  <si>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</si>
  <si>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</si>
  <si>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</si>
  <si>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</si>
  <si>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</si>
  <si>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</si>
  <si>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</si>
  <si>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</si>
  <si>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</si>
  <si>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</si>
  <si>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</si>
  <si>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</si>
  <si>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</si>
  <si>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</si>
  <si>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</si>
  <si>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</si>
  <si>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</si>
  <si>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</si>
  <si>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</si>
  <si>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</si>
  <si>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</si>
  <si>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</si>
  <si>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</si>
  <si>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</si>
  <si>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</si>
  <si>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</si>
  <si>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</si>
  <si>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</si>
  <si>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</si>
  <si>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</si>
  <si>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</si>
  <si>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</si>
  <si>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</si>
  <si>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</si>
  <si>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</si>
  <si>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</si>
  <si>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</si>
  <si>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</si>
  <si>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</si>
  <si>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</si>
  <si>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</si>
  <si>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</si>
  <si>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</si>
  <si>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</si>
  <si>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</si>
  <si>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</si>
  <si>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</si>
  <si>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</si>
  <si>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</si>
  <si>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</si>
  <si>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</si>
  <si>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</si>
  <si>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</si>
  <si>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</si>
  <si>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</si>
  <si>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</si>
  <si>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</si>
  <si>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</si>
  <si>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</si>
  <si>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</si>
  <si>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</si>
  <si>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</si>
  <si>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</si>
  <si>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</si>
  <si>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</si>
  <si>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</si>
  <si>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</si>
  <si>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</si>
  <si>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</si>
  <si>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</si>
  <si>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</si>
  <si>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</si>
  <si>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</si>
  <si>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</si>
  <si>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</si>
  <si>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</si>
  <si>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</si>
  <si>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</si>
  <si>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</si>
  <si>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</si>
  <si>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</si>
  <si>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</si>
  <si>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</si>
  <si>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</si>
  <si>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</si>
  <si>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</si>
  <si>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</si>
  <si>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</si>
  <si>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</si>
  <si>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</si>
  <si>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</si>
  <si>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</si>
  <si>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</si>
  <si>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</si>
  <si>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</si>
  <si>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</si>
  <si>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</si>
  <si>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</si>
  <si>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</si>
  <si>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</si>
  <si>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</si>
  <si>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</si>
  <si>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</si>
  <si>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</si>
  <si>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</si>
  <si>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</si>
  <si>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</si>
  <si>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</si>
  <si>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</si>
  <si>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</si>
  <si>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</si>
  <si>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</si>
  <si>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</si>
  <si>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</si>
  <si>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</si>
  <si>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</si>
  <si>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</si>
  <si>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</si>
  <si>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</si>
  <si>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</si>
  <si>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</si>
  <si>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</si>
  <si>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</si>
  <si>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</si>
  <si>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</si>
  <si>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</si>
  <si>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</si>
  <si>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</si>
  <si>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</si>
  <si>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</si>
  <si>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</si>
  <si>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</si>
  <si>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</si>
  <si>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</si>
  <si>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</si>
  <si>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</si>
  <si>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</si>
  <si>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</si>
  <si>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</si>
  <si>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</si>
  <si>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</si>
  <si>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</si>
  <si>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</si>
  <si>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</si>
  <si>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</si>
  <si>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</si>
  <si>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</si>
  <si>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</si>
  <si>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</si>
  <si>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</si>
  <si>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</si>
  <si>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</si>
  <si>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</si>
  <si>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</si>
  <si>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</si>
  <si>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</si>
  <si>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</si>
  <si>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</si>
  <si>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</si>
  <si>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</si>
  <si>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</si>
  <si>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</si>
  <si>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</si>
  <si>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</si>
  <si>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</si>
  <si>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</si>
  <si>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</si>
  <si>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</si>
  <si>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</si>
  <si>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</si>
  <si>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</si>
  <si>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</si>
  <si>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</si>
  <si>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</si>
  <si>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</si>
  <si>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</si>
  <si>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</si>
  <si>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</si>
  <si>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</si>
  <si>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</si>
  <si>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</si>
  <si>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</si>
  <si>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</si>
  <si>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</si>
  <si>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</si>
  <si>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</si>
  <si>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</si>
  <si>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</si>
  <si>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</si>
  <si>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</si>
  <si>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</si>
  <si>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</si>
  <si>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</si>
  <si>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</si>
  <si>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</si>
  <si>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</si>
  <si>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</si>
  <si>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</si>
  <si>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</si>
  <si>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</si>
  <si>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</si>
  <si>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</si>
  <si>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</si>
  <si>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</si>
  <si>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</si>
  <si>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</si>
  <si>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</si>
  <si>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</si>
  <si>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</si>
  <si>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</si>
  <si>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</si>
  <si>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</si>
  <si>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</si>
  <si>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</si>
  <si>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</si>
  <si>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</si>
  <si>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</si>
  <si>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</si>
  <si>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</si>
  <si>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</si>
  <si>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</si>
  <si>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</si>
  <si>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</si>
  <si>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</si>
  <si>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</si>
  <si>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</si>
  <si>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</si>
  <si>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</si>
  <si>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</si>
  <si>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</si>
  <si>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</si>
  <si>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</si>
  <si>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</si>
  <si>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</si>
  <si>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</si>
  <si>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</si>
  <si>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</si>
  <si>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</si>
  <si>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</si>
  <si>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</si>
  <si>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</si>
  <si>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</si>
  <si>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</si>
  <si>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</si>
  <si>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</si>
  <si>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</si>
  <si>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</si>
  <si>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</si>
  <si>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</si>
  <si>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</si>
  <si>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</si>
  <si>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</si>
  <si>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</si>
  <si>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</si>
  <si>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</si>
  <si>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</si>
  <si>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</si>
  <si>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</si>
  <si>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</si>
  <si>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</si>
  <si>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</si>
  <si>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</si>
  <si>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</si>
  <si>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</si>
  <si>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</si>
  <si>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</si>
  <si>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</si>
  <si>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</si>
  <si>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</si>
  <si>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</si>
  <si>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</si>
  <si>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</si>
  <si>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</si>
  <si>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</si>
  <si>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</si>
  <si>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</si>
  <si>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</si>
  <si>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</si>
  <si>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</si>
  <si>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</si>
  <si>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</si>
  <si>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</si>
  <si>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</si>
  <si>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</si>
  <si>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</si>
  <si>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</si>
  <si>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</si>
  <si>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</si>
  <si>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</si>
  <si>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</si>
  <si>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</si>
  <si>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</si>
  <si>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</si>
  <si>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</si>
  <si>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</si>
  <si>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</si>
  <si>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</si>
  <si>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</si>
  <si>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</si>
  <si>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</si>
  <si>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</si>
  <si>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</si>
  <si>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</si>
  <si>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</si>
  <si>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</si>
  <si>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</si>
  <si>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</si>
  <si>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</si>
  <si>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</si>
  <si>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</si>
  <si>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</si>
  <si>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</si>
  <si>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</si>
  <si>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</si>
  <si>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</si>
  <si>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</si>
  <si>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</si>
  <si>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</si>
  <si>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</si>
  <si>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</si>
  <si>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</si>
  <si>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</si>
  <si>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</si>
  <si>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</si>
  <si>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</si>
  <si>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</si>
  <si>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</si>
  <si>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</si>
  <si>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</si>
  <si>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</si>
  <si>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</si>
  <si>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</si>
  <si>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</si>
  <si>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</si>
  <si>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</si>
  <si>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</si>
  <si>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</si>
  <si>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</si>
  <si>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</si>
  <si>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</si>
  <si>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</si>
  <si>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</si>
  <si>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</si>
  <si>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</si>
  <si>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</si>
  <si>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</si>
  <si>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</si>
  <si>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</si>
  <si>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</si>
  <si>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</si>
  <si>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</si>
  <si>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</si>
  <si>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</si>
  <si>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</si>
  <si>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</si>
  <si>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</si>
  <si>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</si>
  <si>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</si>
  <si>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</si>
  <si>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</si>
  <si>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</si>
  <si>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</si>
  <si>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</si>
  <si>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</si>
  <si>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</si>
  <si>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</si>
  <si>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</si>
  <si>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</si>
  <si>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</si>
  <si>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</si>
  <si>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</si>
  <si>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</si>
  <si>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</si>
  <si>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</si>
  <si>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</si>
  <si>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</si>
  <si>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</si>
  <si>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</si>
  <si>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</si>
  <si>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</si>
  <si>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</si>
  <si>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</si>
  <si>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</si>
  <si>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</si>
  <si>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</si>
  <si>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</si>
  <si>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</si>
  <si>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</si>
  <si>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</si>
  <si>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</si>
  <si>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</si>
  <si>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</si>
  <si>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</si>
  <si>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</si>
  <si>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</si>
  <si>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</si>
  <si>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</si>
  <si>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</si>
  <si>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</si>
  <si>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</si>
  <si>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</si>
  <si>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</si>
  <si>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</si>
  <si>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</si>
  <si>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</si>
  <si>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</si>
  <si>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</si>
  <si>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</si>
  <si>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</si>
  <si>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</si>
  <si>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</si>
  <si>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</si>
  <si>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</si>
  <si>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</si>
  <si>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</si>
  <si>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</si>
  <si>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</si>
  <si>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</si>
  <si>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</si>
  <si>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</si>
  <si>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</si>
  <si>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</si>
  <si>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</si>
  <si>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</si>
  <si>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</si>
  <si>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</si>
  <si>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</si>
  <si>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</si>
  <si>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</si>
  <si>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</si>
  <si>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</si>
  <si>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</si>
  <si>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</si>
  <si>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</si>
  <si>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</si>
  <si>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</si>
  <si>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</si>
  <si>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</si>
  <si>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</si>
  <si>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</si>
  <si>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</si>
  <si>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</si>
  <si>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</si>
  <si>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</si>
  <si>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</si>
  <si>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</si>
  <si>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</si>
  <si>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</si>
  <si>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</si>
  <si>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</si>
  <si>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</si>
  <si>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</si>
  <si>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</si>
  <si>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</si>
  <si>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</si>
  <si>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</si>
  <si>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</si>
  <si>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</si>
  <si>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</si>
  <si>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</si>
  <si>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</si>
  <si>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</si>
  <si>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</si>
  <si>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</si>
  <si>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</si>
  <si>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</si>
  <si>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</si>
  <si>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</si>
  <si>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</si>
  <si>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</si>
  <si>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</si>
  <si>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</si>
  <si>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</si>
  <si>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</si>
  <si>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</si>
  <si>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</si>
  <si>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</si>
  <si>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</si>
  <si>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</si>
  <si>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</si>
  <si>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</si>
  <si>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</si>
  <si>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</si>
  <si>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</si>
  <si>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</si>
  <si>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</si>
  <si>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</si>
  <si>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</si>
  <si>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</si>
  <si>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</si>
  <si>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</si>
  <si>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</si>
  <si>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</si>
  <si>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</si>
  <si>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</si>
  <si>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</si>
  <si>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</si>
  <si>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</si>
  <si>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</si>
  <si>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</si>
  <si>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</si>
  <si>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</si>
  <si>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</si>
  <si>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</si>
  <si>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</si>
  <si>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</si>
  <si>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</si>
  <si>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</si>
  <si>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</si>
  <si>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</si>
  <si>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</si>
  <si>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</si>
  <si>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</si>
  <si>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</si>
  <si>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</si>
  <si>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</si>
  <si>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</si>
  <si>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</si>
  <si>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</si>
  <si>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</si>
  <si>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</si>
  <si>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</si>
  <si>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</si>
  <si>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</si>
  <si>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</si>
  <si>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</si>
  <si>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</si>
  <si>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</si>
  <si>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</si>
  <si>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</si>
  <si>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</si>
  <si>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</si>
  <si>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</si>
  <si>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</si>
  <si>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</si>
  <si>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</si>
  <si>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</si>
  <si>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</si>
  <si>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</si>
  <si>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</si>
  <si>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</si>
  <si>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</si>
  <si>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</si>
  <si>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</si>
  <si>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</si>
  <si>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</si>
  <si>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</si>
  <si>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</si>
  <si>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</si>
  <si>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</si>
  <si>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</si>
  <si>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</si>
  <si>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</si>
  <si>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</si>
  <si>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</si>
  <si>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</si>
  <si>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</si>
  <si>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</si>
  <si>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</si>
  <si>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</si>
  <si>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</si>
  <si>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</si>
  <si>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</si>
  <si>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</si>
  <si>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</si>
  <si>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</si>
  <si>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</si>
  <si>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</si>
  <si>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</si>
  <si>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</si>
  <si>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</si>
  <si>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</si>
  <si>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</si>
  <si>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</si>
  <si>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</si>
  <si>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</si>
  <si>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</si>
  <si>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</si>
  <si>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</si>
  <si>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</si>
  <si>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</si>
  <si>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</si>
  <si>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</si>
  <si>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</si>
  <si>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</si>
  <si>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</si>
  <si>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</si>
  <si>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</si>
  <si>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</si>
  <si>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</si>
  <si>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</si>
  <si>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</si>
  <si>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</si>
  <si>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</si>
  <si>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</si>
  <si>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</si>
  <si>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</si>
  <si>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</si>
  <si>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</si>
  <si>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</si>
  <si>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</si>
  <si>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</si>
  <si>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</si>
  <si>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</si>
  <si>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</si>
  <si>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</si>
  <si>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</si>
  <si>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</si>
  <si>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</si>
  <si>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</si>
  <si>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</si>
  <si>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</si>
  <si>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</si>
  <si>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</si>
  <si>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</si>
  <si>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</si>
  <si>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</si>
  <si>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</si>
  <si>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</si>
  <si>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</si>
  <si>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</si>
  <si>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</si>
  <si>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</si>
  <si>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</si>
  <si>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</si>
  <si>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</si>
  <si>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</si>
  <si>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</si>
  <si>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</si>
  <si>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</si>
  <si>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</si>
  <si>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</si>
  <si>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</si>
  <si>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</si>
  <si>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</si>
  <si>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</si>
  <si>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</si>
  <si>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</si>
  <si>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</si>
  <si>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</si>
  <si>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</si>
  <si>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</si>
  <si>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</si>
  <si>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</si>
  <si>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</si>
  <si>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</si>
  <si>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</si>
  <si>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</si>
  <si>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</si>
  <si>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</si>
  <si>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</si>
  <si>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</si>
  <si>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</si>
  <si>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</si>
  <si>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</si>
  <si>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</si>
  <si>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</si>
  <si>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</si>
  <si>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</si>
  <si>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</si>
  <si>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</si>
  <si>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</si>
  <si>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</si>
  <si>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</si>
  <si>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</si>
  <si>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</si>
  <si>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</si>
  <si>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</si>
  <si>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</si>
  <si>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</si>
  <si>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</si>
  <si>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</si>
  <si>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</si>
  <si>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</si>
  <si>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</si>
  <si>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</si>
  <si>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</si>
  <si>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</si>
  <si>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</si>
  <si>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</si>
  <si>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</si>
  <si>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</si>
  <si>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</si>
  <si>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</si>
  <si>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</si>
  <si>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</si>
  <si>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</si>
  <si>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</si>
  <si>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</si>
  <si>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</si>
  <si>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</si>
  <si>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</si>
  <si>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</si>
  <si>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</si>
  <si>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</si>
  <si>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</si>
  <si>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</si>
  <si>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</si>
  <si>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</si>
  <si>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</si>
  <si>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</si>
  <si>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</si>
  <si>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</si>
  <si>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</si>
  <si>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</si>
  <si>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</si>
  <si>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</si>
  <si>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</si>
  <si>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</si>
  <si>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</si>
  <si>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</si>
  <si>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</si>
  <si>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</si>
  <si>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</si>
  <si>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</si>
  <si>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</si>
  <si>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</si>
  <si>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</si>
  <si>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</si>
  <si>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</si>
  <si>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</si>
  <si>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</si>
  <si>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</si>
  <si>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</si>
  <si>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</si>
  <si>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</si>
  <si>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</si>
  <si>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</si>
  <si>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</si>
  <si>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</si>
  <si>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</si>
  <si>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</si>
  <si>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</si>
  <si>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</si>
  <si>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</si>
  <si>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</si>
  <si>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</si>
  <si>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</si>
  <si>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</si>
  <si>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</si>
  <si>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</si>
  <si>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</si>
  <si>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</si>
  <si>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</si>
  <si>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</si>
  <si>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</si>
  <si>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</si>
  <si>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</si>
  <si>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</si>
  <si>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</si>
  <si>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</si>
  <si>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</si>
  <si>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</si>
  <si>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</si>
  <si>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</si>
  <si>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</si>
  <si>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</si>
  <si>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</si>
  <si>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</si>
  <si>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</si>
  <si>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</si>
  <si>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</si>
  <si>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</si>
  <si>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</si>
  <si>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</si>
  <si>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</si>
  <si>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</si>
  <si>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</si>
  <si>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</si>
  <si>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</si>
  <si>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</si>
  <si>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</si>
  <si>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</si>
  <si>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</si>
  <si>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</si>
  <si>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</si>
  <si>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</si>
  <si>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</si>
  <si>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</si>
  <si>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</si>
  <si>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</si>
  <si>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</si>
  <si>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</si>
  <si>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</si>
  <si>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</si>
  <si>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</si>
  <si>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</si>
  <si>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</si>
  <si>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</si>
  <si>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</si>
  <si>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</si>
  <si>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</si>
  <si>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</si>
  <si>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</si>
  <si>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</si>
  <si>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</si>
  <si>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</si>
  <si>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</si>
  <si>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</si>
  <si>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</si>
  <si>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</si>
  <si>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</si>
  <si>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</si>
  <si>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</si>
  <si>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</si>
  <si>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</si>
  <si>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</si>
  <si>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</si>
  <si>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</si>
  <si>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</si>
  <si>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</si>
  <si>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</si>
  <si>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</si>
  <si>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</si>
  <si>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</si>
  <si>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</si>
  <si>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</si>
  <si>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</si>
  <si>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</si>
  <si>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</si>
  <si>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</si>
  <si>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</si>
  <si>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</si>
  <si>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</si>
  <si>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</si>
  <si>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</si>
  <si>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</si>
  <si>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</si>
  <si>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</si>
  <si>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</si>
  <si>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</si>
  <si>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</si>
  <si>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</si>
  <si>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</si>
  <si>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</si>
  <si>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</si>
  <si>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</si>
  <si>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</si>
  <si>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</si>
  <si>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</si>
  <si>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</si>
  <si>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</si>
  <si>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</si>
  <si>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</si>
  <si>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</si>
  <si>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</si>
  <si>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</si>
  <si>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</si>
  <si>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</si>
  <si>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</si>
  <si>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</si>
  <si>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</si>
  <si>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</si>
  <si>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</si>
  <si>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</si>
  <si>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</si>
  <si>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</si>
  <si>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</si>
  <si>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</si>
  <si>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</si>
  <si>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</si>
  <si>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</si>
  <si>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</si>
  <si>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</si>
  <si>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</si>
  <si>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</si>
  <si>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</si>
  <si>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</si>
  <si>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</si>
  <si>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</si>
  <si>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</si>
  <si>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</si>
  <si>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</si>
  <si>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</si>
  <si>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</si>
  <si>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</si>
  <si>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</si>
  <si>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</si>
  <si>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</si>
  <si>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</si>
  <si>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</si>
  <si>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</si>
  <si>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</si>
  <si>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</si>
  <si>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</si>
  <si>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</si>
  <si>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</si>
  <si>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</si>
  <si>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</si>
  <si>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</si>
  <si>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</si>
  <si>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</si>
  <si>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</si>
  <si>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</si>
  <si>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</si>
  <si>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</si>
  <si>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</si>
  <si>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</si>
  <si>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</si>
  <si>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</si>
  <si>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</si>
  <si>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</si>
  <si>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</si>
  <si>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</si>
  <si>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</si>
  <si>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</si>
  <si>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</si>
  <si>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</si>
  <si>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</si>
  <si>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</si>
  <si>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</si>
  <si>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</si>
  <si>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</si>
  <si>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</si>
  <si>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</si>
  <si>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</si>
  <si>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</si>
  <si>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</si>
  <si>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</si>
  <si>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</si>
  <si>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</si>
  <si>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</si>
  <si>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</si>
  <si>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</si>
  <si>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</si>
  <si>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</si>
  <si>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</si>
  <si>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</si>
  <si>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</si>
  <si>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</si>
  <si>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</si>
  <si>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</si>
  <si>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</si>
  <si>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</si>
  <si>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</si>
  <si>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</si>
  <si>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</si>
  <si>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</si>
  <si>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</si>
  <si>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</si>
  <si>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</si>
  <si>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</si>
  <si>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</si>
  <si>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</si>
  <si>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</si>
  <si>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</si>
  <si>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</si>
  <si>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</si>
  <si>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</si>
  <si>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</si>
  <si>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</si>
  <si>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</si>
  <si>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</si>
  <si>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</si>
  <si>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</si>
  <si>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</si>
  <si>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</si>
  <si>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</si>
  <si>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</si>
  <si>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</si>
  <si>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</si>
  <si>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</si>
  <si>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</si>
  <si>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</si>
  <si>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</si>
  <si>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</si>
  <si>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</si>
  <si>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</si>
  <si>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</si>
  <si>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</si>
  <si>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</si>
  <si>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</si>
  <si>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</si>
  <si>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</si>
  <si>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</si>
  <si>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</si>
  <si>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</si>
  <si>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</si>
  <si>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</si>
  <si>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</si>
  <si>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</si>
  <si>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</si>
  <si>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</si>
  <si>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</si>
  <si>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</si>
  <si>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</si>
  <si>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</si>
  <si>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</si>
  <si>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</si>
  <si>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</si>
  <si>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</si>
  <si>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</si>
  <si>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</si>
  <si>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</si>
  <si>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</si>
  <si>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</si>
  <si>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</si>
  <si>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</si>
  <si>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</si>
  <si>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</si>
  <si>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</si>
  <si>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</si>
  <si>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</si>
  <si>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</si>
  <si>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</si>
  <si>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</si>
  <si>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</si>
  <si>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</si>
  <si>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</si>
  <si>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</si>
  <si>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</si>
  <si>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</si>
  <si>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</si>
  <si>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</si>
  <si>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</si>
  <si>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</si>
  <si>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</si>
  <si>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</si>
  <si>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</si>
  <si>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</si>
  <si>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</si>
  <si>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</si>
  <si>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</si>
  <si>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</si>
  <si>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</si>
  <si>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</si>
  <si>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</si>
  <si>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</si>
  <si>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</si>
  <si>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</si>
  <si>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</si>
  <si>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</si>
  <si>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</si>
  <si>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</si>
  <si>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</si>
  <si>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</si>
  <si>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</si>
  <si>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</si>
  <si>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</si>
  <si>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</si>
  <si>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</si>
  <si>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</si>
  <si>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</si>
  <si>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</si>
  <si>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</si>
  <si>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</si>
  <si>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</si>
  <si>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</si>
  <si>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</si>
  <si>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</si>
  <si>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</si>
  <si>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</si>
  <si>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</si>
  <si>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</si>
  <si>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</si>
  <si>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</si>
  <si>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</si>
  <si>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</si>
  <si>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</si>
  <si>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</si>
  <si>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</si>
  <si>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</si>
  <si>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</si>
  <si>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</si>
  <si>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</si>
  <si>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</si>
  <si>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</si>
  <si>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</si>
  <si>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</si>
  <si>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</si>
  <si>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</si>
  <si>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</si>
  <si>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</si>
  <si>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</si>
  <si>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</si>
  <si>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</si>
  <si>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</si>
  <si>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</si>
  <si>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</si>
  <si>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</si>
  <si>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</si>
  <si>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</si>
  <si>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</si>
  <si>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</si>
  <si>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</si>
  <si>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</si>
  <si>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</si>
  <si>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</si>
  <si>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</si>
  <si>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</si>
  <si>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</si>
  <si>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</si>
  <si>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</si>
  <si>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</si>
  <si>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</si>
  <si>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</si>
  <si>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</si>
  <si>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</si>
  <si>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</si>
  <si>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</si>
  <si>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</si>
  <si>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</si>
  <si>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</si>
  <si>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</si>
  <si>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</si>
  <si>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</si>
  <si>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</si>
  <si>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</si>
  <si>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</si>
  <si>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</si>
  <si>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</si>
  <si>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</si>
  <si>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</si>
  <si>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</si>
  <si>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</si>
  <si>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</si>
  <si>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</si>
  <si>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</si>
  <si>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</si>
  <si>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</si>
  <si>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</si>
  <si>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</si>
  <si>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</si>
  <si>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</si>
  <si>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</si>
  <si>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</si>
  <si>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</si>
  <si>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</si>
  <si>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</si>
  <si>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</si>
  <si>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</si>
  <si>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</si>
  <si>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</si>
  <si>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</si>
  <si>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</si>
  <si>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</si>
  <si>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</si>
  <si>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</si>
  <si>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</si>
  <si>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</si>
  <si>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</si>
  <si>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</si>
  <si>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</si>
  <si>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</si>
  <si>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</si>
  <si>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</si>
  <si>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</si>
  <si>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</si>
  <si>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</si>
  <si>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</si>
  <si>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</si>
  <si>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</si>
  <si>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</si>
  <si>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</si>
  <si>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</si>
  <si>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</si>
  <si>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</si>
  <si>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</si>
  <si>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</si>
  <si>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</si>
  <si>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</si>
  <si>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</si>
  <si>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</si>
  <si>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</si>
  <si>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</si>
  <si>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</si>
  <si>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</si>
  <si>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</si>
  <si>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</si>
  <si>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</si>
  <si>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</si>
  <si>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</si>
  <si>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</si>
  <si>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</si>
  <si>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</si>
  <si>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</si>
  <si>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</si>
  <si>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</si>
  <si>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</si>
  <si>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</si>
  <si>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</si>
  <si>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</si>
  <si>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</si>
  <si>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</si>
  <si>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</si>
  <si>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</si>
  <si>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</si>
  <si>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</si>
  <si>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</si>
  <si>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</si>
  <si>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</si>
  <si>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</si>
  <si>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</si>
  <si>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</si>
  <si>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</si>
  <si>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</si>
  <si>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</si>
  <si>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</si>
  <si>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</si>
  <si>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</si>
  <si>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</si>
  <si>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</si>
  <si>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</si>
  <si>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</si>
  <si>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</si>
  <si>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</si>
  <si>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</si>
  <si>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</si>
  <si>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</si>
  <si>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</si>
  <si>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</si>
  <si>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</si>
  <si>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</si>
  <si>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</si>
  <si>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</si>
  <si>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</si>
  <si>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</si>
  <si>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</si>
  <si>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</si>
  <si>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</si>
  <si>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</si>
  <si>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</si>
  <si>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</si>
  <si>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</si>
  <si>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</si>
  <si>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</si>
  <si>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</si>
  <si>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</si>
  <si>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</si>
  <si>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</si>
  <si>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</si>
  <si>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</si>
  <si>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</si>
  <si>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</si>
  <si>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</si>
  <si>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</si>
  <si>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</si>
  <si>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</si>
  <si>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</si>
  <si>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</si>
  <si>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</si>
  <si>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</si>
  <si>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</si>
  <si>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</si>
  <si>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</si>
  <si>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</si>
  <si>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</si>
  <si>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</si>
  <si>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</si>
  <si>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</si>
  <si>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</si>
  <si>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</si>
  <si>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</si>
  <si>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</si>
  <si>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</si>
  <si>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</si>
  <si>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</si>
  <si>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</si>
  <si>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</si>
  <si>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</si>
  <si>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</si>
  <si>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</si>
  <si>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</si>
  <si>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</si>
  <si>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</si>
  <si>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</si>
  <si>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</si>
  <si>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</si>
  <si>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</si>
  <si>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</si>
  <si>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</si>
  <si>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</si>
  <si>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</si>
  <si>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</si>
  <si>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</si>
  <si>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</si>
  <si>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</si>
  <si>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</si>
  <si>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</si>
  <si>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</si>
  <si>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</si>
  <si>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</si>
  <si>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</si>
  <si>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</si>
  <si>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</si>
  <si>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</si>
  <si>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</si>
  <si>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</si>
  <si>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</si>
  <si>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</si>
  <si>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</si>
  <si>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</si>
  <si>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</si>
  <si>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</si>
  <si>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</si>
  <si>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</si>
  <si>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</si>
  <si>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</si>
  <si>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</si>
  <si>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</si>
  <si>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</si>
  <si>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</si>
  <si>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</si>
  <si>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</si>
  <si>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</si>
  <si>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</si>
  <si>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</si>
  <si>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</si>
  <si>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</si>
  <si>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</si>
  <si>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</si>
  <si>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</si>
  <si>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</si>
  <si>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</si>
  <si>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</si>
  <si>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</si>
  <si>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</si>
  <si>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</si>
  <si>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</si>
  <si>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</si>
  <si>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</si>
  <si>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</si>
  <si>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</si>
  <si>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</si>
  <si>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</si>
  <si>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</si>
  <si>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</si>
  <si>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</si>
  <si>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</si>
  <si>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</si>
  <si>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</si>
  <si>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</si>
  <si>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</si>
  <si>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</si>
  <si>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</si>
  <si>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</si>
  <si>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</si>
  <si>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</si>
  <si>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</si>
  <si>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</si>
  <si>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</si>
  <si>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</si>
  <si>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</si>
  <si>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</si>
  <si>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</si>
  <si>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</si>
  <si>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</si>
  <si>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</si>
  <si>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</si>
  <si>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</si>
  <si>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</si>
  <si>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</si>
  <si>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</si>
  <si>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</si>
  <si>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</si>
  <si>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</si>
  <si>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</si>
  <si>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</si>
  <si>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</si>
  <si>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</si>
  <si>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</si>
  <si>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</si>
  <si>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</si>
  <si>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</si>
  <si>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</si>
  <si>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</si>
  <si>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</si>
  <si>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</si>
  <si>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</si>
  <si>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</si>
  <si>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</si>
  <si>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</si>
  <si>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</si>
  <si>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</si>
  <si>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</si>
  <si>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</si>
  <si>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</si>
  <si>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</si>
  <si>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</si>
  <si>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</si>
  <si>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</si>
  <si>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</si>
  <si>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</si>
  <si>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</si>
  <si>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</si>
  <si>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</si>
  <si>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</si>
  <si>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</si>
  <si>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</si>
  <si>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</si>
  <si>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</si>
  <si>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</si>
  <si>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</si>
  <si>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</si>
  <si>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</si>
  <si>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</si>
  <si>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</si>
  <si>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</si>
  <si>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</si>
  <si>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</si>
  <si>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</si>
  <si>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</si>
  <si>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</si>
  <si>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</si>
  <si>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</si>
  <si>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</si>
  <si>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</si>
  <si>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</si>
  <si>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</si>
  <si>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</si>
  <si>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</si>
  <si>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</si>
  <si>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</si>
  <si>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</si>
  <si>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</si>
  <si>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</si>
  <si>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</si>
  <si>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</si>
  <si>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</si>
  <si>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</si>
  <si>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</si>
  <si>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</si>
  <si>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</si>
  <si>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</si>
  <si>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</si>
  <si>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</si>
  <si>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</si>
  <si>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</si>
  <si>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</si>
  <si>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</si>
  <si>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</si>
  <si>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</si>
  <si>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</si>
  <si>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</si>
  <si>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</si>
  <si>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</si>
  <si>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</si>
  <si>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</si>
  <si>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</si>
  <si>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</si>
  <si>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</si>
  <si>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</si>
  <si>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</si>
  <si>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</si>
  <si>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</si>
  <si>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</si>
  <si>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</si>
  <si>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</si>
  <si>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</si>
  <si>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</si>
  <si>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</si>
  <si>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</si>
  <si>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</si>
  <si>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</si>
  <si>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</si>
  <si>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</si>
  <si>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</si>
  <si>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</si>
  <si>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</si>
  <si>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</si>
  <si>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</si>
  <si>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</si>
  <si>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</si>
  <si>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</si>
  <si>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</si>
  <si>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</si>
  <si>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</si>
  <si>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</si>
  <si>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</si>
  <si>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</si>
  <si>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</si>
  <si>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</si>
  <si>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</si>
  <si>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</si>
  <si>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</si>
  <si>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</si>
  <si>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</si>
  <si>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</si>
  <si>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</si>
  <si>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</si>
  <si>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</si>
  <si>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</si>
  <si>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</si>
  <si>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</si>
  <si>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</si>
  <si>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</si>
  <si>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</si>
  <si>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</si>
  <si>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</si>
  <si>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</si>
  <si>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</si>
  <si>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</si>
  <si>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</si>
  <si>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</si>
  <si>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</si>
  <si>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</si>
  <si>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</si>
  <si>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</si>
  <si>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</si>
  <si>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</si>
  <si>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</si>
  <si>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</si>
  <si>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</si>
  <si>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</si>
  <si>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</si>
  <si>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</si>
  <si>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</si>
  <si>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</si>
  <si>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</si>
  <si>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</si>
  <si>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</si>
  <si>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</si>
  <si>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</si>
  <si>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</si>
  <si>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</si>
  <si>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</si>
  <si>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</si>
  <si>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</si>
  <si>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</si>
  <si>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</si>
  <si>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</si>
  <si>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</si>
  <si>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</si>
  <si>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</si>
  <si>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</si>
  <si>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</si>
  <si>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</si>
  <si>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</si>
  <si>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</si>
  <si>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</si>
  <si>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</si>
  <si>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</si>
  <si>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</si>
  <si>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</si>
  <si>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</si>
  <si>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</si>
  <si>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</si>
  <si>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</si>
  <si>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</si>
  <si>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</si>
  <si>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</si>
  <si>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</si>
  <si>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</si>
  <si>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</si>
  <si>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</si>
  <si>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</si>
  <si>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</si>
  <si>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</si>
  <si>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</si>
  <si>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</si>
  <si>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</si>
  <si>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</si>
  <si>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</si>
  <si>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</si>
  <si>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</si>
  <si>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</si>
  <si>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</si>
  <si>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</si>
  <si>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</si>
  <si>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</si>
  <si>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</si>
  <si>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</si>
  <si>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</si>
  <si>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</si>
  <si>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</si>
  <si>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</si>
  <si>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</si>
  <si>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</si>
  <si>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</si>
  <si>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</si>
  <si>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</si>
  <si>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</si>
  <si>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</si>
  <si>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</si>
  <si>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</si>
  <si>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</si>
  <si>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</si>
  <si>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</si>
  <si>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</si>
  <si>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</si>
  <si>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</si>
  <si>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</si>
  <si>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</si>
  <si>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</si>
  <si>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</si>
  <si>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</si>
  <si>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</si>
  <si>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</si>
  <si>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</si>
  <si>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</si>
  <si>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</si>
  <si>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</si>
  <si>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</si>
  <si>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</si>
  <si>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</si>
  <si>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</si>
  <si>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</si>
  <si>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</si>
  <si>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</si>
  <si>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</si>
  <si>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</si>
  <si>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</si>
  <si>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</si>
  <si>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</si>
  <si>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</si>
  <si>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</si>
  <si>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</si>
  <si>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</si>
  <si>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</si>
  <si>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</si>
  <si>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</si>
  <si>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</si>
  <si>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</si>
  <si>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</si>
  <si>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</si>
  <si>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</si>
  <si>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</si>
  <si>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</si>
  <si>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</si>
  <si>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</si>
  <si>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</si>
  <si>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</si>
  <si>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</si>
  <si>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</si>
  <si>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</si>
  <si>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</si>
  <si>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</si>
  <si>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</si>
  <si>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</si>
  <si>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</si>
  <si>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</si>
  <si>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</si>
  <si>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</si>
  <si>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</si>
  <si>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</si>
  <si>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</si>
  <si>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</si>
  <si>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</si>
  <si>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</si>
  <si>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</si>
  <si>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</si>
  <si>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</si>
  <si>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</si>
  <si>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</si>
  <si>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</si>
  <si>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</si>
  <si>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</si>
  <si>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</si>
  <si>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</si>
  <si>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</si>
  <si>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</si>
  <si>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</si>
  <si>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</si>
  <si>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</si>
  <si>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</si>
  <si>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</si>
  <si>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</si>
  <si>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</si>
  <si>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</si>
  <si>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</si>
  <si>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</si>
  <si>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</si>
  <si>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</si>
  <si>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</si>
  <si>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</si>
  <si>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</si>
  <si>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</si>
  <si>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</si>
  <si>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</si>
  <si>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</si>
  <si>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</si>
  <si>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</si>
  <si>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</si>
  <si>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</si>
  <si>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</si>
  <si>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</si>
  <si>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</si>
  <si>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</si>
  <si>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</si>
  <si>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</si>
  <si>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</si>
  <si>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</si>
  <si>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</si>
  <si>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</si>
  <si>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</si>
  <si>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</si>
  <si>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</si>
  <si>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</si>
  <si>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</si>
  <si>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</si>
  <si>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</si>
  <si>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</si>
  <si>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</si>
  <si>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</si>
  <si>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</si>
  <si>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</si>
  <si>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</si>
  <si>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</si>
  <si>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</si>
  <si>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</si>
  <si>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</si>
  <si>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</si>
  <si>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</si>
  <si>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</si>
  <si>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</si>
  <si>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</si>
  <si>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</si>
  <si>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</si>
  <si>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</si>
  <si>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</si>
  <si>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</si>
  <si>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</si>
  <si>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</si>
  <si>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</si>
  <si>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</si>
  <si>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</si>
  <si>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</si>
  <si>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</si>
  <si>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</si>
  <si>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</si>
  <si>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</si>
  <si>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</si>
  <si>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</si>
  <si>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</si>
  <si>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</si>
  <si>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</si>
  <si>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</si>
  <si>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</si>
  <si>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</si>
  <si>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</si>
  <si>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</si>
  <si>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</si>
  <si>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</si>
  <si>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</si>
  <si>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</si>
  <si>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</si>
  <si>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</si>
  <si>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</si>
  <si>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</si>
  <si>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</si>
  <si>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</si>
  <si>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</si>
  <si>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</si>
  <si>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</si>
  <si>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</si>
  <si>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</si>
  <si>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</si>
  <si>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</si>
  <si>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</si>
  <si>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</si>
  <si>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</si>
  <si>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</si>
  <si>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</si>
  <si>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</si>
  <si>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</si>
  <si>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</si>
  <si>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</si>
  <si>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</si>
  <si>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</si>
  <si>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</si>
  <si>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</si>
  <si>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</si>
  <si>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</si>
  <si>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</si>
  <si>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</si>
  <si>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</si>
  <si>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</si>
  <si>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</si>
  <si>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</si>
  <si>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</si>
  <si>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</si>
  <si>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</si>
  <si>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</si>
  <si>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</si>
  <si>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</si>
  <si>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</si>
  <si>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</si>
  <si>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</si>
  <si>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</si>
  <si>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</si>
  <si>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</si>
  <si>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</si>
  <si>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</si>
  <si>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</si>
  <si>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</si>
  <si>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</si>
  <si>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</si>
  <si>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</si>
  <si>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</si>
  <si>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</si>
  <si>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</si>
  <si>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</si>
  <si>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</si>
  <si>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</si>
  <si>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</si>
  <si>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</si>
  <si>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</si>
  <si>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</si>
  <si>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</si>
  <si>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</si>
  <si>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</si>
  <si>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</si>
  <si>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</si>
  <si>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</si>
  <si>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</si>
  <si>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</si>
  <si>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</si>
  <si>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</si>
  <si>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</si>
  <si>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</si>
  <si>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</si>
  <si>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</si>
  <si>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</si>
  <si>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</si>
  <si>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</si>
  <si>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</si>
  <si>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</si>
  <si>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</si>
  <si>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</si>
  <si>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</si>
  <si>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</si>
  <si>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</si>
  <si>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</si>
  <si>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</si>
  <si>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</si>
  <si>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</si>
  <si>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</si>
  <si>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</si>
  <si>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</si>
  <si>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</si>
  <si>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</si>
  <si>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</si>
  <si>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</si>
  <si>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</si>
  <si>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</si>
  <si>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</si>
  <si>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</si>
  <si>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</si>
  <si>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</si>
  <si>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</si>
  <si>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</si>
  <si>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</si>
  <si>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</si>
  <si>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</si>
  <si>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</si>
  <si>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</si>
  <si>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</si>
  <si>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</si>
  <si>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</si>
  <si>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</si>
  <si>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</si>
  <si>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</si>
  <si>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</si>
  <si>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</si>
  <si>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</si>
  <si>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</si>
  <si>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</si>
  <si>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</si>
  <si>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</si>
  <si>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</si>
  <si>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</si>
  <si>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</si>
  <si>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</si>
  <si>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</si>
  <si>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</si>
  <si>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</si>
  <si>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</si>
  <si>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</si>
  <si>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</si>
  <si>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</si>
  <si>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</si>
  <si>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</si>
  <si>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</si>
  <si>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</si>
  <si>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</si>
  <si>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</si>
  <si>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</si>
  <si>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</si>
  <si>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</si>
  <si>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</si>
  <si>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</si>
  <si>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</si>
  <si>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</si>
  <si>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</si>
  <si>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</si>
  <si>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</si>
  <si>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</si>
  <si>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</si>
  <si>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</si>
  <si>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</si>
  <si>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</si>
  <si>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</si>
  <si>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</si>
  <si>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</si>
  <si>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</si>
  <si>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</si>
  <si>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</si>
  <si>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</si>
  <si>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</si>
  <si>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</si>
  <si>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</si>
  <si>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</si>
  <si>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</si>
  <si>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</si>
  <si>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</si>
  <si>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</si>
  <si>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</si>
  <si>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</si>
  <si>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</si>
  <si>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</si>
  <si>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</si>
  <si>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</si>
  <si>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</si>
  <si>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</si>
  <si>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</si>
  <si>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</si>
  <si>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</si>
  <si>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</si>
  <si>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</si>
  <si>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</si>
  <si>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</si>
  <si>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</si>
  <si>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</si>
  <si>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</si>
  <si>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</si>
  <si>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</si>
  <si>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</si>
  <si>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</si>
  <si>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</si>
  <si>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</si>
  <si>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</si>
  <si>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</si>
  <si>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</si>
  <si>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</si>
  <si>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</si>
  <si>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</si>
  <si>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</si>
  <si>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</si>
  <si>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</si>
  <si>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</si>
  <si>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</si>
  <si>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</si>
  <si>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</si>
  <si>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</si>
  <si>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</si>
  <si>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</si>
  <si>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</si>
  <si>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</si>
  <si>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</si>
  <si>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</si>
  <si>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</si>
  <si>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</si>
  <si>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</si>
  <si>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</si>
  <si>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</si>
  <si>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</si>
  <si>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</si>
  <si>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</si>
  <si>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</si>
  <si>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</si>
  <si>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</si>
  <si>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</si>
  <si>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</si>
  <si>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</si>
  <si>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</si>
  <si>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</si>
  <si>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</si>
  <si>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</si>
  <si>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</si>
  <si>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</si>
  <si>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</si>
  <si>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</si>
  <si>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</si>
  <si>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</si>
  <si>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</si>
  <si>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</si>
  <si>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</si>
  <si>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</si>
  <si>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</si>
  <si>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</si>
  <si>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</si>
  <si>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</si>
  <si>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</si>
  <si>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</si>
  <si>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</si>
  <si>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</si>
  <si>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</si>
  <si>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</si>
  <si>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</si>
  <si>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</si>
  <si>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</si>
  <si>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</si>
  <si>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</si>
  <si>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</si>
  <si>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</si>
  <si>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</si>
  <si>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</si>
  <si>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</si>
  <si>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</si>
  <si>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</si>
  <si>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</si>
  <si>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</si>
  <si>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</si>
  <si>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</si>
  <si>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</si>
  <si>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</si>
  <si>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</si>
  <si>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</si>
  <si>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</si>
  <si>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</si>
  <si>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</si>
  <si>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</si>
  <si>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</si>
  <si>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</si>
  <si>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</si>
  <si>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</si>
  <si>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</si>
  <si>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</si>
  <si>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</si>
  <si>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</si>
  <si>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</si>
  <si>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</si>
  <si>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</si>
  <si>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</si>
  <si>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</si>
  <si>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</si>
  <si>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</si>
  <si>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</si>
  <si>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</si>
  <si>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</si>
  <si>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</si>
  <si>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</si>
  <si>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</si>
  <si>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</si>
  <si>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</si>
  <si>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</si>
  <si>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</si>
  <si>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</si>
  <si>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</si>
  <si>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</si>
  <si>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</si>
  <si>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</si>
  <si>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</si>
  <si>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</si>
  <si>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</si>
  <si>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</si>
  <si>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</si>
  <si>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</si>
  <si>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</si>
  <si>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</si>
  <si>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</si>
  <si>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</si>
  <si>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</si>
  <si>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</si>
  <si>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</si>
  <si>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</si>
  <si>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</si>
  <si>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</si>
  <si>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</si>
  <si>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</si>
  <si>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</si>
  <si>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</si>
  <si>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</si>
  <si>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</si>
  <si>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</si>
  <si>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</si>
  <si>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</si>
  <si>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</si>
  <si>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</si>
  <si>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</si>
  <si>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</si>
  <si>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</si>
  <si>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</si>
  <si>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</si>
  <si>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</si>
  <si>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</si>
  <si>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</si>
  <si>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</si>
  <si>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</si>
  <si>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</si>
  <si>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</si>
  <si>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</si>
  <si>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</si>
  <si>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</si>
  <si>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</si>
  <si>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</si>
  <si>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</si>
  <si>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</si>
  <si>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</si>
  <si>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</si>
  <si>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</si>
  <si>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</si>
  <si>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</si>
  <si>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</si>
  <si>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</si>
  <si>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</si>
  <si>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</si>
  <si>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</si>
  <si>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</si>
  <si>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</si>
  <si>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</si>
  <si>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</si>
  <si>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</si>
  <si>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</si>
  <si>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</si>
  <si>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</si>
  <si>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</si>
  <si>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</si>
  <si>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</si>
  <si>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</si>
  <si>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</si>
  <si>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</si>
  <si>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</si>
  <si>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</si>
  <si>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</si>
  <si>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</si>
  <si>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</si>
  <si>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</si>
  <si>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</si>
  <si>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</si>
  <si>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</si>
  <si>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</si>
  <si>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</si>
  <si>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</si>
  <si>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</si>
  <si>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</si>
  <si>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</si>
  <si>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</si>
  <si>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</si>
  <si>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</si>
  <si>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</si>
  <si>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</si>
  <si>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</si>
  <si>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</si>
  <si>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</si>
  <si>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</si>
  <si>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</si>
  <si>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</si>
  <si>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</si>
  <si>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</si>
  <si>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</si>
  <si>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</si>
  <si>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</si>
  <si>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</si>
  <si>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</si>
  <si>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</si>
  <si>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</si>
  <si>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</si>
  <si>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</si>
  <si>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</si>
  <si>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</si>
  <si>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</si>
  <si>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</si>
  <si>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</si>
  <si>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</si>
  <si>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</si>
  <si>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</si>
  <si>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</si>
  <si>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</si>
  <si>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</si>
  <si>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</si>
  <si>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</si>
  <si>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</si>
  <si>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</si>
  <si>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</si>
  <si>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</si>
  <si>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</si>
  <si>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</si>
  <si>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</si>
  <si>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</si>
  <si>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</si>
  <si>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</si>
  <si>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</si>
  <si>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</si>
  <si>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</si>
  <si>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</si>
  <si>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</si>
  <si>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</si>
  <si>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</si>
  <si>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</si>
  <si>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</si>
  <si>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</si>
  <si>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</si>
  <si>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</si>
  <si>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</si>
  <si>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</si>
  <si>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</si>
  <si>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</si>
  <si>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</si>
  <si>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</si>
  <si>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</si>
  <si>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</si>
  <si>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</si>
  <si>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</si>
  <si>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</si>
  <si>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</si>
  <si>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</si>
  <si>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</si>
  <si>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</si>
  <si>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</si>
  <si>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</si>
  <si>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</si>
  <si>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</si>
  <si>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</si>
  <si>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</si>
  <si>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</si>
  <si>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</si>
  <si>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</si>
  <si>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</si>
  <si>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</si>
  <si>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</si>
  <si>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</si>
  <si>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</si>
  <si>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</si>
  <si>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</si>
  <si>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</si>
  <si>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</si>
  <si>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</si>
  <si>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</si>
  <si>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</si>
  <si>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</si>
  <si>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</si>
  <si>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</si>
  <si>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</si>
  <si>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</si>
  <si>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</si>
  <si>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</si>
  <si>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</si>
  <si>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</si>
  <si>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</si>
  <si>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</si>
  <si>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</si>
  <si>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</si>
  <si>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</si>
  <si>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</si>
  <si>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</si>
  <si>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</si>
  <si>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</si>
  <si>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</si>
  <si>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</si>
  <si>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</si>
  <si>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</si>
  <si>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</si>
  <si>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</si>
  <si>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</si>
  <si>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</si>
  <si>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</si>
  <si>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</si>
  <si>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</si>
  <si>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</si>
  <si>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</si>
  <si>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</si>
  <si>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</si>
  <si>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</si>
  <si>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</si>
  <si>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</si>
  <si>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</si>
  <si>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</si>
  <si>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</si>
  <si>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</si>
  <si>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</si>
  <si>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</si>
  <si>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</si>
  <si>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</si>
  <si>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</si>
  <si>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</si>
  <si>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</si>
  <si>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</si>
  <si>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</si>
  <si>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</si>
  <si>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</si>
  <si>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</si>
  <si>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</si>
  <si>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</si>
  <si>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</si>
  <si>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</si>
  <si>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</si>
  <si>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</si>
  <si>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</si>
  <si>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</si>
  <si>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</si>
  <si>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</si>
  <si>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</si>
  <si>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</si>
  <si>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</si>
  <si>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</si>
  <si>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</si>
  <si>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</si>
  <si>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</si>
  <si>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</si>
  <si>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</si>
  <si>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</si>
  <si>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</si>
  <si>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</si>
  <si>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</si>
  <si>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</si>
  <si>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</si>
  <si>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</si>
  <si>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</si>
  <si>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</si>
  <si>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</si>
  <si>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</si>
  <si>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</si>
  <si>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</si>
  <si>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</si>
  <si>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</si>
  <si>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</si>
  <si>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</si>
  <si>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</si>
  <si>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</si>
  <si>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</si>
  <si>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</si>
  <si>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</si>
  <si>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</si>
  <si>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</si>
  <si>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</si>
  <si>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</si>
  <si>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</si>
  <si>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</si>
  <si>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</si>
  <si>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</si>
  <si>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</si>
  <si>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</si>
  <si>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</si>
  <si>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</si>
  <si>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</si>
  <si>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</si>
  <si>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</si>
  <si>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</si>
  <si>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</si>
  <si>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</si>
  <si>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</si>
  <si>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</si>
  <si>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</si>
  <si>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</si>
  <si>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</si>
  <si>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</si>
  <si>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</si>
  <si>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</si>
  <si>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</si>
  <si>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</si>
  <si>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</si>
  <si>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</si>
  <si>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</si>
  <si>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</si>
  <si>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</si>
  <si>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</si>
  <si>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</si>
  <si>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</si>
  <si>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</si>
  <si>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</si>
  <si>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</si>
  <si>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</si>
  <si>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</si>
  <si>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</si>
  <si>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</si>
  <si>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</si>
  <si>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</si>
  <si>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</si>
  <si>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</si>
  <si>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</si>
  <si>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</si>
  <si>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</si>
  <si>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</si>
  <si>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</si>
  <si>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</si>
  <si>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</si>
  <si>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</si>
  <si>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</si>
  <si>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</si>
  <si>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</si>
  <si>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</si>
  <si>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</si>
  <si>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</si>
  <si>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</si>
  <si>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</si>
  <si>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</si>
  <si>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</si>
  <si>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</si>
  <si>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</si>
  <si>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</si>
  <si>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</si>
  <si>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</si>
  <si>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</si>
  <si>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</si>
  <si>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</si>
  <si>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</si>
  <si>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</si>
  <si>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</si>
  <si>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</si>
  <si>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</si>
  <si>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</si>
  <si>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</si>
  <si>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</si>
  <si>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</si>
  <si>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</si>
  <si>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</si>
  <si>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</si>
  <si>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</si>
  <si>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</si>
  <si>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</si>
  <si>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</si>
  <si>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</si>
  <si>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</si>
  <si>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</si>
  <si>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</si>
  <si>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</si>
  <si>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</si>
  <si>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</si>
  <si>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</si>
  <si>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</si>
  <si>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</si>
  <si>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</si>
  <si>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</si>
  <si>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</si>
  <si>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</si>
  <si>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</si>
  <si>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</si>
  <si>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</si>
  <si>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</si>
  <si>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</si>
  <si>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</si>
  <si>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</si>
  <si>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</si>
  <si>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</si>
  <si>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</si>
  <si>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</si>
  <si>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</si>
  <si>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</si>
  <si>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</si>
  <si>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</si>
  <si>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</si>
  <si>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</si>
  <si>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</si>
  <si>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</si>
  <si>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</si>
  <si>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</si>
  <si>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</si>
  <si>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</si>
  <si>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</si>
  <si>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</si>
  <si>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</si>
  <si>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</si>
  <si>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</si>
  <si>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</si>
  <si>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</si>
  <si>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</si>
  <si>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</si>
  <si>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</si>
  <si>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</si>
  <si>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</si>
  <si>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</si>
  <si>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</si>
  <si>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</si>
  <si>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</si>
  <si>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</si>
  <si>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</si>
  <si>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</si>
  <si>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</si>
  <si>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</si>
  <si>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</si>
  <si>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</si>
  <si>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</si>
  <si>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</si>
  <si>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</si>
  <si>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</si>
  <si>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</si>
  <si>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</si>
  <si>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</si>
  <si>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</si>
  <si>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</si>
  <si>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</si>
  <si>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</si>
  <si>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</si>
  <si>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</si>
  <si>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</si>
  <si>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</si>
  <si>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</si>
  <si>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</si>
  <si>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</si>
  <si>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</si>
  <si>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</si>
  <si>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</si>
  <si>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</si>
  <si>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</si>
  <si>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</si>
  <si>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</si>
  <si>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</si>
  <si>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</si>
  <si>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</si>
  <si>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</si>
  <si>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</si>
  <si>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</si>
  <si>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</si>
  <si>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</si>
  <si>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</si>
  <si>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</si>
  <si>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</si>
  <si>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</si>
  <si>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</si>
  <si>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</si>
  <si>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</si>
  <si>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</si>
  <si>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</si>
  <si>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</si>
  <si>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</si>
  <si>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</si>
  <si>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</si>
  <si>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</si>
  <si>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</si>
  <si>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</si>
  <si>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</si>
  <si>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</si>
  <si>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</si>
  <si>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</si>
  <si>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</si>
  <si>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</si>
  <si>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</si>
  <si>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</si>
  <si>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</si>
  <si>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</si>
  <si>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</si>
  <si>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</si>
  <si>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</si>
  <si>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</si>
  <si>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</si>
  <si>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</si>
  <si>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</si>
  <si>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</si>
  <si>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</si>
  <si>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</si>
  <si>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</si>
  <si>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</si>
  <si>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</si>
  <si>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</si>
  <si>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</si>
  <si>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</si>
  <si>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</si>
  <si>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</si>
  <si>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</si>
  <si>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</si>
  <si>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</si>
  <si>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</si>
  <si>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</si>
  <si>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</si>
  <si>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</si>
  <si>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</si>
  <si>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</si>
  <si>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</si>
  <si>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</si>
  <si>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</si>
  <si>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</si>
  <si>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</si>
  <si>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</si>
  <si>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</si>
  <si>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</si>
  <si>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</si>
  <si>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</si>
  <si>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</si>
  <si>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</si>
  <si>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</si>
  <si>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</si>
  <si>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</si>
  <si>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</si>
  <si>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</si>
  <si>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</si>
  <si>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</si>
  <si>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</si>
  <si>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</si>
  <si>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</si>
  <si>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</si>
  <si>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</si>
  <si>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</si>
  <si>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</si>
  <si>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</si>
  <si>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</si>
  <si>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</si>
  <si>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</si>
  <si>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</si>
  <si>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</si>
  <si>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</si>
  <si>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</si>
  <si>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</si>
  <si>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</si>
  <si>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</si>
  <si>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</si>
  <si>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</si>
  <si>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</si>
  <si>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</si>
  <si>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</si>
  <si>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</si>
  <si>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</si>
  <si>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</si>
  <si>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</si>
  <si>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</si>
  <si>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</si>
  <si>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</si>
  <si>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</si>
  <si>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</si>
  <si>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</si>
  <si>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</si>
  <si>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</si>
  <si>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</si>
  <si>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</si>
  <si>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</si>
  <si>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</si>
  <si>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</si>
  <si>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</si>
  <si>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</si>
  <si>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</si>
  <si>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</si>
  <si>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</si>
  <si>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</si>
  <si>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</si>
  <si>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</si>
  <si>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</si>
  <si>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</si>
  <si>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</si>
  <si>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</si>
  <si>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</si>
  <si>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</si>
  <si>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</si>
  <si>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</si>
  <si>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</si>
  <si>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</si>
  <si>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</si>
  <si>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</si>
  <si>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</si>
  <si>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</si>
  <si>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</si>
  <si>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</si>
  <si>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</si>
  <si>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</si>
  <si>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</si>
  <si>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</si>
  <si>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</si>
  <si>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</si>
  <si>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</si>
  <si>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</si>
  <si>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</si>
  <si>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</si>
  <si>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</si>
  <si>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</si>
  <si>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</si>
  <si>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</si>
  <si>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</si>
  <si>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</si>
  <si>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</si>
  <si>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</si>
  <si>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</si>
  <si>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</si>
  <si>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</si>
  <si>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</si>
  <si>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</si>
  <si>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</si>
  <si>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</si>
  <si>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</si>
  <si>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</si>
  <si>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</si>
  <si>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</si>
  <si>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</si>
  <si>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</si>
  <si>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</si>
  <si>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</si>
  <si>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</si>
  <si>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</si>
  <si>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</si>
  <si>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</si>
  <si>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</si>
  <si>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</si>
  <si>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</si>
  <si>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</si>
  <si>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</si>
  <si>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</si>
  <si>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</si>
  <si>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</si>
  <si>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</si>
  <si>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</si>
  <si>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</si>
  <si>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</si>
  <si>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</si>
  <si>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</si>
  <si>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</si>
  <si>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</si>
  <si>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</si>
  <si>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</si>
  <si>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</si>
  <si>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</si>
  <si>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</si>
  <si>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</si>
  <si>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</si>
  <si>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</si>
  <si>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</si>
  <si>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</si>
  <si>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</si>
  <si>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</si>
  <si>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</si>
  <si>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</si>
  <si>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</si>
  <si>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</si>
  <si>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</si>
  <si>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</si>
  <si>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</si>
  <si>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</si>
  <si>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</si>
  <si>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</si>
  <si>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</si>
  <si>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</si>
  <si>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</si>
  <si>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</si>
  <si>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</si>
  <si>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</si>
  <si>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</si>
  <si>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</si>
  <si>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</si>
  <si>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</si>
  <si>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</si>
  <si>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</si>
  <si>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</si>
  <si>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</si>
  <si>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</si>
  <si>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</si>
  <si>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</si>
  <si>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</si>
  <si>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</si>
  <si>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</si>
  <si>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</si>
  <si>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</si>
  <si>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</si>
  <si>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</si>
  <si>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</si>
  <si>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</si>
  <si>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</si>
  <si>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</si>
  <si>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</si>
  <si>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</si>
  <si>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</si>
  <si>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</si>
  <si>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</si>
  <si>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</si>
  <si>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</si>
  <si>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</si>
  <si>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</si>
  <si>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</si>
  <si>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</si>
  <si>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</si>
  <si>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</si>
  <si>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</si>
  <si>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</si>
  <si>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</si>
  <si>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</si>
  <si>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</si>
  <si>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</si>
  <si>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</si>
  <si>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</si>
  <si>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</si>
  <si>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</si>
  <si>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</si>
  <si>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</si>
  <si>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</si>
  <si>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</si>
  <si>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</si>
  <si>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</si>
  <si>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</si>
  <si>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</si>
  <si>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</si>
  <si>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</si>
  <si>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</si>
  <si>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</si>
  <si>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</si>
  <si>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</si>
  <si>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</si>
  <si>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</si>
  <si>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</si>
  <si>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</si>
  <si>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</si>
  <si>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</si>
  <si>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</si>
  <si>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</si>
  <si>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</si>
  <si>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</si>
  <si>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</si>
  <si>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</si>
  <si>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</si>
  <si>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</si>
  <si>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</si>
  <si>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</si>
  <si>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</si>
  <si>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</si>
  <si>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</si>
  <si>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</si>
  <si>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</si>
  <si>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</si>
  <si>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</si>
  <si>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</si>
  <si>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</si>
  <si>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</si>
  <si>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</si>
  <si>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</si>
  <si>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</si>
  <si>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</si>
  <si>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</si>
  <si>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</si>
  <si>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</si>
  <si>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</si>
  <si>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</si>
  <si>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</si>
  <si>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</si>
  <si>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</si>
  <si>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</si>
  <si>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</si>
  <si>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</si>
  <si>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</si>
  <si>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</si>
  <si>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</si>
  <si>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</si>
  <si>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</si>
  <si>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</si>
  <si>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</si>
  <si>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</si>
  <si>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</si>
  <si>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</si>
  <si>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</si>
  <si>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</si>
  <si>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</si>
  <si>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</si>
  <si>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</si>
  <si>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</si>
  <si>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</si>
  <si>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</si>
  <si>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</si>
  <si>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</si>
  <si>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</si>
  <si>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</si>
  <si>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</si>
  <si>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</si>
  <si>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</si>
  <si>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</si>
  <si>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</si>
  <si>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</si>
  <si>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</si>
  <si>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</si>
  <si>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</si>
  <si>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</si>
  <si>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</si>
  <si>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</si>
  <si>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</si>
  <si>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</si>
  <si>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</si>
  <si>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</si>
  <si>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</si>
  <si>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</si>
  <si>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</si>
  <si>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</si>
  <si>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</si>
  <si>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</si>
  <si>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</si>
  <si>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</si>
  <si>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</si>
  <si>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</si>
  <si>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</si>
  <si>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</si>
  <si>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</si>
  <si>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</si>
  <si>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</si>
  <si>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</si>
  <si>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</si>
  <si>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</si>
  <si>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</si>
  <si>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</si>
  <si>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</si>
  <si>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</si>
  <si>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</si>
  <si>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</si>
  <si>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</si>
  <si>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</si>
  <si>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</si>
  <si>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</si>
  <si>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</si>
  <si>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</si>
  <si>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</si>
  <si>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</si>
  <si>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</si>
  <si>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</si>
  <si>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</si>
  <si>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</si>
  <si>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</si>
  <si>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</si>
  <si>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</si>
  <si>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</si>
  <si>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</si>
  <si>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</si>
  <si>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</si>
  <si>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</si>
  <si>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</si>
  <si>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</si>
  <si>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</si>
  <si>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</si>
  <si>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</si>
  <si>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</si>
  <si>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</si>
  <si>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</si>
  <si>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</si>
  <si>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</si>
  <si>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</si>
  <si>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</si>
  <si>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</si>
  <si>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</si>
  <si>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</si>
  <si>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</si>
  <si>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</si>
  <si>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</si>
  <si>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</si>
  <si>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</si>
  <si>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</si>
  <si>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</si>
  <si>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</si>
  <si>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</si>
  <si>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</si>
  <si>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</si>
  <si>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</si>
  <si>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</si>
  <si>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</si>
  <si>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</si>
  <si>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</si>
  <si>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</si>
  <si>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</si>
  <si>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</si>
  <si>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</si>
  <si>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</si>
  <si>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</si>
  <si>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</si>
  <si>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</si>
  <si>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</si>
  <si>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</si>
  <si>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</si>
  <si>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</si>
  <si>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</si>
  <si>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</si>
  <si>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</si>
  <si>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</si>
  <si>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</si>
  <si>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</si>
  <si>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</si>
  <si>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</si>
  <si>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</si>
  <si>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</si>
  <si>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</si>
  <si>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</si>
  <si>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</si>
  <si>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</si>
  <si>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</si>
  <si>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</si>
  <si>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</si>
  <si>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</si>
  <si>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</si>
  <si>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</si>
  <si>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</si>
  <si>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</si>
  <si>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</si>
  <si>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</si>
  <si>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</si>
  <si>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</si>
  <si>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</si>
  <si>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</si>
  <si>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</si>
  <si>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</si>
  <si>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</si>
  <si>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</si>
  <si>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</si>
  <si>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</si>
  <si>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</si>
  <si>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</si>
  <si>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</si>
  <si>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</si>
  <si>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</si>
  <si>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</si>
  <si>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</si>
  <si>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</si>
  <si>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</si>
  <si>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</si>
  <si>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</si>
  <si>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</si>
  <si>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</si>
  <si>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</si>
  <si>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</si>
  <si>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</si>
  <si>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</si>
  <si>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</si>
  <si>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</si>
  <si>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</si>
  <si>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</si>
  <si>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</si>
  <si>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</si>
  <si>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</si>
  <si>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</si>
  <si>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</si>
  <si>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</si>
  <si>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</si>
  <si>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</si>
  <si>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</si>
  <si>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</si>
  <si>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</si>
  <si>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</si>
  <si>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</si>
  <si>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</si>
  <si>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</si>
  <si>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</si>
  <si>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</si>
  <si>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</si>
  <si>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</si>
  <si>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</si>
  <si>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</si>
  <si>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</si>
  <si>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</si>
  <si>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</si>
  <si>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</si>
  <si>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</si>
  <si>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</si>
  <si>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</si>
  <si>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</si>
  <si>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</si>
  <si>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</si>
  <si>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</si>
  <si>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</si>
  <si>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</si>
  <si>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</si>
  <si>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</si>
  <si>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</si>
  <si>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</si>
  <si>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</si>
  <si>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</si>
  <si>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</si>
  <si>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</si>
  <si>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</si>
  <si>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</si>
  <si>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</si>
  <si>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</si>
  <si>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</si>
  <si>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</si>
  <si>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</si>
  <si>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</si>
  <si>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</si>
  <si>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</si>
  <si>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</si>
  <si>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</si>
  <si>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</si>
  <si>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</si>
  <si>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</si>
  <si>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</si>
  <si>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</si>
  <si>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</si>
  <si>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</si>
  <si>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</si>
  <si>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</si>
  <si>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</si>
  <si>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</si>
  <si>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</si>
  <si>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</si>
  <si>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</si>
  <si>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</si>
  <si>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</si>
  <si>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</si>
  <si>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</si>
  <si>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</si>
  <si>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</si>
  <si>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</si>
  <si>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</si>
  <si>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</si>
  <si>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</si>
  <si>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</si>
  <si>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</si>
  <si>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</si>
  <si>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</si>
  <si>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</si>
  <si>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</si>
  <si>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</si>
  <si>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</si>
  <si>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</si>
  <si>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</si>
  <si>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</si>
  <si>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</si>
  <si>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</si>
  <si>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</si>
  <si>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</si>
  <si>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</si>
  <si>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</si>
  <si>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</si>
  <si>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</si>
  <si>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</si>
  <si>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</si>
  <si>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</si>
  <si>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</si>
  <si>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</si>
  <si>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</si>
  <si>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</si>
  <si>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</si>
  <si>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</si>
  <si>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</si>
  <si>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</si>
  <si>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</si>
  <si>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</si>
  <si>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</si>
  <si>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</si>
  <si>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</si>
  <si>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</si>
  <si>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</si>
  <si>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</si>
  <si>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</si>
  <si>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</si>
  <si>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</si>
  <si>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</si>
  <si>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</si>
  <si>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</si>
  <si>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</si>
  <si>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</si>
  <si>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</si>
  <si>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</si>
  <si>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</si>
  <si>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</si>
  <si>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</si>
  <si>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</si>
  <si>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</si>
  <si>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</si>
  <si>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</si>
  <si>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</si>
  <si>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</si>
  <si>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</si>
  <si>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</si>
  <si>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</si>
  <si>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</si>
  <si>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</si>
  <si>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</si>
  <si>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</si>
  <si>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</si>
  <si>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</si>
  <si>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</si>
  <si>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</si>
  <si>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</si>
  <si>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</si>
  <si>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</si>
  <si>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</si>
  <si>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</si>
  <si>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</si>
  <si>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</si>
  <si>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</si>
  <si>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</si>
  <si>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</si>
  <si>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</si>
  <si>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</si>
  <si>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</si>
  <si>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</si>
  <si>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</si>
  <si>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</si>
  <si>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</si>
  <si>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</si>
  <si>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</si>
  <si>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</si>
  <si>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</si>
  <si>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</si>
  <si>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</si>
  <si>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</si>
  <si>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</si>
  <si>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</si>
  <si>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</si>
  <si>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</si>
  <si>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</si>
  <si>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</si>
  <si>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</si>
  <si>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</si>
  <si>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</si>
  <si>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</si>
  <si>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</si>
  <si>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</si>
  <si>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</si>
  <si>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</si>
  <si>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</si>
  <si>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</si>
  <si>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</si>
  <si>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</si>
  <si>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</si>
  <si>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</si>
  <si>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</si>
  <si>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</si>
  <si>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</si>
  <si>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</si>
  <si>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</si>
  <si>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</si>
  <si>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</si>
  <si>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</si>
  <si>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</si>
  <si>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</si>
  <si>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</si>
  <si>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</si>
  <si>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</si>
  <si>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</si>
  <si>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</si>
  <si>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</si>
  <si>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</si>
  <si>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</si>
  <si>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</si>
  <si>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</si>
  <si>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</si>
  <si>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</si>
  <si>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</si>
  <si>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</si>
  <si>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</si>
  <si>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</si>
  <si>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</si>
  <si>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</si>
  <si>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</si>
  <si>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</si>
  <si>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</si>
  <si>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</si>
  <si>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</si>
  <si>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</si>
  <si>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</si>
  <si>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</si>
  <si>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</si>
  <si>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</si>
  <si>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</si>
  <si>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</si>
  <si>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</si>
  <si>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</si>
  <si>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</si>
  <si>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</si>
  <si>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</si>
  <si>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</si>
  <si>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</si>
  <si>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</si>
  <si>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</si>
  <si>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</si>
  <si>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</si>
  <si>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</si>
  <si>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</si>
  <si>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</si>
  <si>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</si>
  <si>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</si>
  <si>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</si>
  <si>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</si>
  <si>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</si>
  <si>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</si>
  <si>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</si>
  <si>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</si>
  <si>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</si>
  <si>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</si>
  <si>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</si>
  <si>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</si>
  <si>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</si>
  <si>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</si>
  <si>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</si>
  <si>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</si>
  <si>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</si>
  <si>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</si>
  <si>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</si>
  <si>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</si>
  <si>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</si>
  <si>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</si>
  <si>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</si>
  <si>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</si>
  <si>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</si>
  <si>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</si>
  <si>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</si>
  <si>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</si>
  <si>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</si>
  <si>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</si>
  <si>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</si>
  <si>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</si>
  <si>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</si>
  <si>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</si>
  <si>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</si>
  <si>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</si>
  <si>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</si>
  <si>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</si>
  <si>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</si>
  <si>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</si>
  <si>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</si>
  <si>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</si>
  <si>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</si>
  <si>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</si>
  <si>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</si>
  <si>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</si>
  <si>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</si>
  <si>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</si>
  <si>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</si>
  <si>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</si>
  <si>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</si>
  <si>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</si>
  <si>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</si>
  <si>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</si>
  <si>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</si>
  <si>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</si>
  <si>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</si>
  <si>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</si>
  <si>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</si>
  <si>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</si>
  <si>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</si>
  <si>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</si>
  <si>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</si>
  <si>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</si>
  <si>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</si>
  <si>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</si>
  <si>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</si>
  <si>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</si>
  <si>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</si>
  <si>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</si>
  <si>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</si>
  <si>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</si>
  <si>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</si>
  <si>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</si>
  <si>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</si>
  <si>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</si>
  <si>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</si>
  <si>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</si>
  <si>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</si>
  <si>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</si>
  <si>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</si>
  <si>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</si>
  <si>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</si>
  <si>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</si>
  <si>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</si>
  <si>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</si>
  <si>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</si>
  <si>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</si>
  <si>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</si>
  <si>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</si>
  <si>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</si>
  <si>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</si>
  <si>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</si>
  <si>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</si>
  <si>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</si>
  <si>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</si>
  <si>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</si>
  <si>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</si>
  <si>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</si>
  <si>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</si>
  <si>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</si>
  <si>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</si>
  <si>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</si>
  <si>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</si>
  <si>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</si>
  <si>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</si>
  <si>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</si>
  <si>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</si>
  <si>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</si>
  <si>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</si>
  <si>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</si>
  <si>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</si>
  <si>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</si>
  <si>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</si>
  <si>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</si>
  <si>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</si>
  <si>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</si>
  <si>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</si>
  <si>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</si>
  <si>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</si>
  <si>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</si>
  <si>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</si>
  <si>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</si>
  <si>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</si>
  <si>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</si>
  <si>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</si>
  <si>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</si>
  <si>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</si>
  <si>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</si>
  <si>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</si>
  <si>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</si>
  <si>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</si>
  <si>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</si>
  <si>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</si>
  <si>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</si>
  <si>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</si>
  <si>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</si>
  <si>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</si>
  <si>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</si>
  <si>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</si>
  <si>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</si>
  <si>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</si>
  <si>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</si>
  <si>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</si>
  <si>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</si>
  <si>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</si>
  <si>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</si>
  <si>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</si>
  <si>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</si>
  <si>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</si>
  <si>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</si>
  <si>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</si>
  <si>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</si>
  <si>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</si>
  <si>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</si>
  <si>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</si>
  <si>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</si>
  <si>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</si>
  <si>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</si>
  <si>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</si>
  <si>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</si>
  <si>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</si>
  <si>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</si>
  <si>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</si>
  <si>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</si>
  <si>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</si>
  <si>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</si>
  <si>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</si>
  <si>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</si>
  <si>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</si>
  <si>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</si>
  <si>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</si>
  <si>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</si>
  <si>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</si>
  <si>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</si>
  <si>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</si>
  <si>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</si>
  <si>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</si>
  <si>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</si>
  <si>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</si>
  <si>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</si>
  <si>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</si>
  <si>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</si>
  <si>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</si>
  <si>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</si>
  <si>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</si>
  <si>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</si>
  <si>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</si>
  <si>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</si>
  <si>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</si>
  <si>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</si>
  <si>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</si>
  <si>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</si>
  <si>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</si>
  <si>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</si>
  <si>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</si>
  <si>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</si>
  <si>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</si>
  <si>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</si>
  <si>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</si>
  <si>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</si>
  <si>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</si>
  <si>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</si>
  <si>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</si>
  <si>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</si>
  <si>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</si>
  <si>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</si>
  <si>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</si>
  <si>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</si>
  <si>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</si>
  <si>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</si>
  <si>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</si>
  <si>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</si>
  <si>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</si>
  <si>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</si>
  <si>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</si>
  <si>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</si>
  <si>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</si>
  <si>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</si>
  <si>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</si>
  <si>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</si>
  <si>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</si>
  <si>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</si>
  <si>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</si>
  <si>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</si>
  <si>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</si>
  <si>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</si>
  <si>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</si>
  <si>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</si>
  <si>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</si>
  <si>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</si>
  <si>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</si>
  <si>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</si>
  <si>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</si>
  <si>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</si>
  <si>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</si>
  <si>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</si>
  <si>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</si>
  <si>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</si>
  <si>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</si>
  <si>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</si>
  <si>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</si>
  <si>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</si>
  <si>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</si>
  <si>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</si>
  <si>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</si>
  <si>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</si>
  <si>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</si>
  <si>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</si>
  <si>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</si>
  <si>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</si>
  <si>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</si>
  <si>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</si>
  <si>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</si>
  <si>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</si>
  <si>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</si>
  <si>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</si>
  <si>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</si>
  <si>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</si>
  <si>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</si>
  <si>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</si>
  <si>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</si>
  <si>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</si>
  <si>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</si>
  <si>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</si>
  <si>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</si>
  <si>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</si>
  <si>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</si>
  <si>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</si>
  <si>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</si>
  <si>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</si>
  <si>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</si>
  <si>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</si>
  <si>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</si>
  <si>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</si>
  <si>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</si>
  <si>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</si>
  <si>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</si>
  <si>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</si>
  <si>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</si>
  <si>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</si>
  <si>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</si>
  <si>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</si>
  <si>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</si>
  <si>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</si>
  <si>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</si>
  <si>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</si>
  <si>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</si>
  <si>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</si>
  <si>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</si>
  <si>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</si>
  <si>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</si>
  <si>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</si>
  <si>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</si>
  <si>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</si>
  <si>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</si>
  <si>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</si>
  <si>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</si>
  <si>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</si>
  <si>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</si>
  <si>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</si>
  <si>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</si>
  <si>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</si>
  <si>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</si>
  <si>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</si>
  <si>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</si>
  <si>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</si>
  <si>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</si>
  <si>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</si>
  <si>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</si>
  <si>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</si>
  <si>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</si>
  <si>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</si>
  <si>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</si>
  <si>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</si>
  <si>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</si>
  <si>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</si>
  <si>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</si>
  <si>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</si>
  <si>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</si>
  <si>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</si>
  <si>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</si>
  <si>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</si>
  <si>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</si>
  <si>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</si>
  <si>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</si>
  <si>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</si>
  <si>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</si>
  <si>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</si>
  <si>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</si>
  <si>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</si>
  <si>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</si>
  <si>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</si>
  <si>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</si>
  <si>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</si>
  <si>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</si>
  <si>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</si>
  <si>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</si>
  <si>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</si>
  <si>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</si>
  <si>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</si>
  <si>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</si>
  <si>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</si>
  <si>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</si>
  <si>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</si>
  <si>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</si>
  <si>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</si>
  <si>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</si>
  <si>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</si>
  <si>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</si>
  <si>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</si>
  <si>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</si>
  <si>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</si>
  <si>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</si>
  <si>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</si>
  <si>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</si>
  <si>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</si>
  <si>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</si>
  <si>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</si>
  <si>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</si>
  <si>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</si>
  <si>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</si>
  <si>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</si>
  <si>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</si>
  <si>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</si>
  <si>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</si>
  <si>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</si>
  <si>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</si>
  <si>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</si>
  <si>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</si>
  <si>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</si>
  <si>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</si>
  <si>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</si>
  <si>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</si>
  <si>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</si>
  <si>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</si>
  <si>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</si>
  <si>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</si>
  <si>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</si>
  <si>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</si>
  <si>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</si>
  <si>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</si>
  <si>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</si>
  <si>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</si>
  <si>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</si>
  <si>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</si>
  <si>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</si>
  <si>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</si>
  <si>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</si>
  <si>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</si>
  <si>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</si>
  <si>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</si>
  <si>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</si>
  <si>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</si>
  <si>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</si>
  <si>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</si>
  <si>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</si>
  <si>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</si>
  <si>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</si>
  <si>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</si>
  <si>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</si>
  <si>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</si>
  <si>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</si>
  <si>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</si>
  <si>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</si>
  <si>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</si>
  <si>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</si>
  <si>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</si>
  <si>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</si>
  <si>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</si>
  <si>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</si>
  <si>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</si>
  <si>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</si>
  <si>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</si>
  <si>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</si>
  <si>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</si>
  <si>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</si>
  <si>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</si>
  <si>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</si>
  <si>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</si>
  <si>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</si>
  <si>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</si>
  <si>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</si>
  <si>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</si>
  <si>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</si>
  <si>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</si>
  <si>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</si>
  <si>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</si>
  <si>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</si>
  <si>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</si>
  <si>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</si>
  <si>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</si>
  <si>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</si>
  <si>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</si>
  <si>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</si>
  <si>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</si>
  <si>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</si>
  <si>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</si>
  <si>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</si>
  <si>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</si>
  <si>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</si>
  <si>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</si>
  <si>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</si>
  <si>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</si>
  <si>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</si>
  <si>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</si>
  <si>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</si>
  <si>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</si>
  <si>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</si>
  <si>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</si>
  <si>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</si>
  <si>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</si>
  <si>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</si>
  <si>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</si>
  <si>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</si>
  <si>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</si>
  <si>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</si>
  <si>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</si>
  <si>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</si>
  <si>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</si>
  <si>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</si>
  <si>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</si>
  <si>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</si>
  <si>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</si>
  <si>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</si>
  <si>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</si>
  <si>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</si>
  <si>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</si>
  <si>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</si>
  <si>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</si>
  <si>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</si>
  <si>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</si>
  <si>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</si>
  <si>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</si>
  <si>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</si>
  <si>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</si>
  <si>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</si>
  <si>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</si>
  <si>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</si>
  <si>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</si>
  <si>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</si>
  <si>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</si>
  <si>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</si>
  <si>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</si>
  <si>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</si>
  <si>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</si>
  <si>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</si>
  <si>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</si>
  <si>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</si>
  <si>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</si>
  <si>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</si>
  <si>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</si>
  <si>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</si>
  <si>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</si>
  <si>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</si>
  <si>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</si>
  <si>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</si>
  <si>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</si>
  <si>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</si>
  <si>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</si>
  <si>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</si>
  <si>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</si>
  <si>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</si>
  <si>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</si>
  <si>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</si>
  <si>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</si>
  <si>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</si>
  <si>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</si>
  <si>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</si>
  <si>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</si>
  <si>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</si>
  <si>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</si>
  <si>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</si>
  <si>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</si>
  <si>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</si>
  <si>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</si>
  <si>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</si>
  <si>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</si>
  <si>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</si>
  <si>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</si>
  <si>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</si>
  <si>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</si>
  <si>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</si>
  <si>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</si>
  <si>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</si>
  <si>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</si>
  <si>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</si>
  <si>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</si>
  <si>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</si>
  <si>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</si>
  <si>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</si>
  <si>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</si>
  <si>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</si>
  <si>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</si>
  <si>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</si>
  <si>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</si>
  <si>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</si>
  <si>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</si>
  <si>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</si>
  <si>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</si>
  <si>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</si>
  <si>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</si>
  <si>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</si>
  <si>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</si>
  <si>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</si>
  <si>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</si>
  <si>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</si>
  <si>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</si>
  <si>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</si>
  <si>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</si>
  <si>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</si>
  <si>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</si>
  <si>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</si>
  <si>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</si>
  <si>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</si>
  <si>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</si>
  <si>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</si>
  <si>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</si>
  <si>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</si>
  <si>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</si>
  <si>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</si>
  <si>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</si>
  <si>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</si>
  <si>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</si>
  <si>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</si>
  <si>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</si>
  <si>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</si>
  <si>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</si>
  <si>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</si>
  <si>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</si>
  <si>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</si>
  <si>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</si>
  <si>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</si>
  <si>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</si>
  <si>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</si>
  <si>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</si>
  <si>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</si>
  <si>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</si>
  <si>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</si>
  <si>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</si>
  <si>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</si>
  <si>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</si>
  <si>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</si>
  <si>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</si>
  <si>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</si>
  <si>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</si>
  <si>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</si>
  <si>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</si>
  <si>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</si>
  <si>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</si>
  <si>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</si>
  <si>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</si>
  <si>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</si>
  <si>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</si>
  <si>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</si>
  <si>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</si>
  <si>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</si>
  <si>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</si>
  <si>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</si>
  <si>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</si>
  <si>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</si>
  <si>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</si>
  <si>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</si>
  <si>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</si>
  <si>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</si>
  <si>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</si>
  <si>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</si>
  <si>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</si>
  <si>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</si>
  <si>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</si>
  <si>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</si>
  <si>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</si>
  <si>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</si>
  <si>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</si>
  <si>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</si>
  <si>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</si>
  <si>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</si>
  <si>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</si>
  <si>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</si>
  <si>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</si>
  <si>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</si>
  <si>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</si>
  <si>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</si>
  <si>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</si>
  <si>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</si>
  <si>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</si>
  <si>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</si>
  <si>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</si>
  <si>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</si>
  <si>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</si>
  <si>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</si>
  <si>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</si>
  <si>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</si>
  <si>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</si>
  <si>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</si>
  <si>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</si>
  <si>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</si>
  <si>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</si>
  <si>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</si>
  <si>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</si>
  <si>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</si>
  <si>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</si>
  <si>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</si>
  <si>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</si>
  <si>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</si>
  <si>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</si>
  <si>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</si>
  <si>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</si>
  <si>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</si>
  <si>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</si>
  <si>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</si>
  <si>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</si>
  <si>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</si>
  <si>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</si>
  <si>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</si>
  <si>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</si>
  <si>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</si>
  <si>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</si>
  <si>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</si>
  <si>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</si>
  <si>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</si>
  <si>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</si>
  <si>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</si>
  <si>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</si>
  <si>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</si>
  <si>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</si>
  <si>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</si>
  <si>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</si>
  <si>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</si>
  <si>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</si>
  <si>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</si>
  <si>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</si>
  <si>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</si>
  <si>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</si>
  <si>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</si>
  <si>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</si>
  <si>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</si>
  <si>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</si>
  <si>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</si>
  <si>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</si>
  <si>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</si>
  <si>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</si>
  <si>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</si>
  <si>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</si>
  <si>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</si>
  <si>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</si>
  <si>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</si>
  <si>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</si>
  <si>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</si>
  <si>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</si>
  <si>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</si>
  <si>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</si>
  <si>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</si>
  <si>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</si>
  <si>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</si>
  <si>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</si>
  <si>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</si>
  <si>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</si>
  <si>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</si>
  <si>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</si>
  <si>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</si>
  <si>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</si>
  <si>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</si>
  <si>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</si>
  <si>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</si>
  <si>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</si>
  <si>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</si>
  <si>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</si>
  <si>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</si>
  <si>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</si>
  <si>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</si>
  <si>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</si>
  <si>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</si>
  <si>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</si>
  <si>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</si>
  <si>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</si>
  <si>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</si>
  <si>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</si>
  <si>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</si>
  <si>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</si>
  <si>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</si>
  <si>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</si>
  <si>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</si>
  <si>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</si>
  <si>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</si>
  <si>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</si>
  <si>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</si>
  <si>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</si>
  <si>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</si>
  <si>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</si>
  <si>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</si>
  <si>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</si>
  <si>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</si>
  <si>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</si>
  <si>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</si>
  <si>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</si>
  <si>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</si>
  <si>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</si>
  <si>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</si>
  <si>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</si>
  <si>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</si>
  <si>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</si>
  <si>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</si>
  <si>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</si>
  <si>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</si>
  <si>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</si>
  <si>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</si>
  <si>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</si>
  <si>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</si>
  <si>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</si>
  <si>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</si>
  <si>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</si>
  <si>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</si>
  <si>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</si>
  <si>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</si>
  <si>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</si>
  <si>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</si>
  <si>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</si>
  <si>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</si>
  <si>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</si>
  <si>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</si>
  <si>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</si>
  <si>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</si>
  <si>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</si>
  <si>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</si>
  <si>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</si>
  <si>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</si>
  <si>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</si>
  <si>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</si>
  <si>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</si>
  <si>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</si>
  <si>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</si>
  <si>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</si>
  <si>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</si>
  <si>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</si>
  <si>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</si>
  <si>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</si>
  <si>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</si>
  <si>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</si>
  <si>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</si>
  <si>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</si>
  <si>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</si>
  <si>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</si>
  <si>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</si>
  <si>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</si>
  <si>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</si>
  <si>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</si>
  <si>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</si>
  <si>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</si>
  <si>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</si>
  <si>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</si>
  <si>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</si>
  <si>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</si>
  <si>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</si>
  <si>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</si>
  <si>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</si>
  <si>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</si>
  <si>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</si>
  <si>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</si>
  <si>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</si>
  <si>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</si>
  <si>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</si>
  <si>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</si>
  <si>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</si>
  <si>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</si>
  <si>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</si>
  <si>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</si>
  <si>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</si>
  <si>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</si>
  <si>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</si>
  <si>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</si>
  <si>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</si>
  <si>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</si>
  <si>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</si>
  <si>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</si>
  <si>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</si>
  <si>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</si>
  <si>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</si>
  <si>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</si>
  <si>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</si>
  <si>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</si>
  <si>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</si>
  <si>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</si>
  <si>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</si>
  <si>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</si>
  <si>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</si>
  <si>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</si>
  <si>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</si>
  <si>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</si>
  <si>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</si>
  <si>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</si>
  <si>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</si>
  <si>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</si>
  <si>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</si>
  <si>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</si>
  <si>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</si>
  <si>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</si>
  <si>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</si>
  <si>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</si>
  <si>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</si>
  <si>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</si>
  <si>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</si>
  <si>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</si>
  <si>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</si>
  <si>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</si>
  <si>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</si>
  <si>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</si>
  <si>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</si>
  <si>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</si>
  <si>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</si>
  <si>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</si>
  <si>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</si>
  <si>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</si>
  <si>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</si>
  <si>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</si>
  <si>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</si>
  <si>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</si>
  <si>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</si>
  <si>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</si>
  <si>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</si>
  <si>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</si>
  <si>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</si>
  <si>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</si>
  <si>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</si>
  <si>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</si>
  <si>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</si>
  <si>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</si>
  <si>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</si>
  <si>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</si>
  <si>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</si>
  <si>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</si>
  <si>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</si>
  <si>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</si>
  <si>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</si>
  <si>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</si>
  <si>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</si>
  <si>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</si>
  <si>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</si>
  <si>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</si>
  <si>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</si>
  <si>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</si>
  <si>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</si>
  <si>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</si>
  <si>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</si>
  <si>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</si>
  <si>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</si>
  <si>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</si>
  <si>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</si>
  <si>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</si>
  <si>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</si>
  <si>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</si>
  <si>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</si>
  <si>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</si>
  <si>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</si>
  <si>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</si>
  <si>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</si>
  <si>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</si>
  <si>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</si>
  <si>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</si>
  <si>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</si>
  <si>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</si>
  <si>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</si>
  <si>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</si>
  <si>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</si>
  <si>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</si>
  <si>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</si>
  <si>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</si>
  <si>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</si>
  <si>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</si>
  <si>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</si>
  <si>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</si>
  <si>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</si>
  <si>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</si>
  <si>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</si>
  <si>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</si>
  <si>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</si>
  <si>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</si>
  <si>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</si>
  <si>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</si>
  <si>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</si>
  <si>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</si>
  <si>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</si>
  <si>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</si>
  <si>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</si>
  <si>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</si>
  <si>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</si>
  <si>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</si>
  <si>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</si>
  <si>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</si>
  <si>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</si>
  <si>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</si>
  <si>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</si>
  <si>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</si>
  <si>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</si>
  <si>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</si>
  <si>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</si>
  <si>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</si>
  <si>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</si>
  <si>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</si>
  <si>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</si>
  <si>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</si>
  <si>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</si>
  <si>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</si>
  <si>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</si>
  <si>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</si>
  <si>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</si>
  <si>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</si>
  <si>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</si>
  <si>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</si>
  <si>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</si>
  <si>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</si>
  <si>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</si>
  <si>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</si>
  <si>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</si>
  <si>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</si>
  <si>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</si>
  <si>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</si>
  <si>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</si>
  <si>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</si>
  <si>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</si>
  <si>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</si>
  <si>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</si>
  <si>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</si>
  <si>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</si>
  <si>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</si>
  <si>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</si>
  <si>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</si>
  <si>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</si>
  <si>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</si>
  <si>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</si>
  <si>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</si>
  <si>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</si>
  <si>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</si>
  <si>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</si>
  <si>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</si>
  <si>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</si>
  <si>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</si>
  <si>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</si>
  <si>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</si>
  <si>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</si>
  <si>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</si>
  <si>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</si>
  <si>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</si>
  <si>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</si>
  <si>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</si>
  <si>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</si>
  <si>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</si>
  <si>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</si>
  <si>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</si>
  <si>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</si>
  <si>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</si>
  <si>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</si>
  <si>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</si>
  <si>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</si>
  <si>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</si>
  <si>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</si>
  <si>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</si>
  <si>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</si>
  <si>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</si>
  <si>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</si>
  <si>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</si>
  <si>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</si>
  <si>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</si>
  <si>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</si>
  <si>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</si>
  <si>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</si>
  <si>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</si>
  <si>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</si>
  <si>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</si>
  <si>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</si>
  <si>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</si>
  <si>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</si>
  <si>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</si>
  <si>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</si>
  <si>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</si>
  <si>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</si>
  <si>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</si>
  <si>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</si>
  <si>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</si>
  <si>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</si>
  <si>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</si>
  <si>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</si>
  <si>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</si>
  <si>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</si>
  <si>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</si>
  <si>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</si>
  <si>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</si>
  <si>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</si>
  <si>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</si>
  <si>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</si>
  <si>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</si>
  <si>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</si>
  <si>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</si>
  <si>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</si>
  <si>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</si>
  <si>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</si>
  <si>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</si>
  <si>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</si>
  <si>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</si>
  <si>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</si>
  <si>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</si>
  <si>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</si>
  <si>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</si>
  <si>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</si>
  <si>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</si>
  <si>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</si>
  <si>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</si>
  <si>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</si>
  <si>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</si>
  <si>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</si>
  <si>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</si>
  <si>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</si>
  <si>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</si>
  <si>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</si>
  <si>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</si>
  <si>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</si>
  <si>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</si>
  <si>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</si>
  <si>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</si>
  <si>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</si>
  <si>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</si>
  <si>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</si>
  <si>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</si>
  <si>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</si>
  <si>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</si>
  <si>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</si>
  <si>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</si>
  <si>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</si>
  <si>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</si>
  <si>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</si>
  <si>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</si>
  <si>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</si>
  <si>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</si>
  <si>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</si>
  <si>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</si>
  <si>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</si>
  <si>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</si>
  <si>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</si>
  <si>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</si>
  <si>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</si>
  <si>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</si>
  <si>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</si>
  <si>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</si>
  <si>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</si>
  <si>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</si>
  <si>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</si>
  <si>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</si>
  <si>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</si>
  <si>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</si>
  <si>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</si>
  <si>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</si>
  <si>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</si>
  <si>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</si>
  <si>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</si>
  <si>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</si>
  <si>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</si>
  <si>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</si>
  <si>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</si>
  <si>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</si>
  <si>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</si>
  <si>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</si>
  <si>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</si>
  <si>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</si>
  <si>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</si>
  <si>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</si>
  <si>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</si>
  <si>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</si>
  <si>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</si>
  <si>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</si>
  <si>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</si>
  <si>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</si>
  <si>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</si>
  <si>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</si>
  <si>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</si>
  <si>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</si>
  <si>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</si>
  <si>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</si>
  <si>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</si>
  <si>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</si>
  <si>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</si>
  <si>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</si>
  <si>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</si>
  <si>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</si>
  <si>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</si>
  <si>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</si>
  <si>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</si>
  <si>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</si>
  <si>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</si>
  <si>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</si>
  <si>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</si>
  <si>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</si>
  <si>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</si>
  <si>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</si>
  <si>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</si>
  <si>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</si>
  <si>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</si>
  <si>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</si>
  <si>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</si>
  <si>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</si>
  <si>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</si>
  <si>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</si>
  <si>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</si>
  <si>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</si>
  <si>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</si>
  <si>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</si>
  <si>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</si>
  <si>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</si>
  <si>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</si>
  <si>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</si>
  <si>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</si>
  <si>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</si>
  <si>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</si>
  <si>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</si>
  <si>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</si>
  <si>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</si>
  <si>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</si>
  <si>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</si>
  <si>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</si>
  <si>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</si>
  <si>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</si>
  <si>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</si>
  <si>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</si>
  <si>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</si>
  <si>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</si>
  <si>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</si>
  <si>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</si>
  <si>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</si>
  <si>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</si>
  <si>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</si>
  <si>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</si>
  <si>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</si>
  <si>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</si>
  <si>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</si>
  <si>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</si>
  <si>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</si>
  <si>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</si>
  <si>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</si>
  <si>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</si>
  <si>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</si>
  <si>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</si>
  <si>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</si>
  <si>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</si>
  <si>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</si>
  <si>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</si>
  <si>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</si>
  <si>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</si>
  <si>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</si>
  <si>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</si>
  <si>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</si>
  <si>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</si>
  <si>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</si>
  <si>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</si>
  <si>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</si>
  <si>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</si>
  <si>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</si>
  <si>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</si>
  <si>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</si>
  <si>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</si>
  <si>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</si>
  <si>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</si>
  <si>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</si>
  <si>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</si>
  <si>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</si>
  <si>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</si>
  <si>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</si>
  <si>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</si>
  <si>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</si>
  <si>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</si>
  <si>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</si>
  <si>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</si>
  <si>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</si>
  <si>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</si>
  <si>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</si>
  <si>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</si>
  <si>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</si>
  <si>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</si>
  <si>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</si>
  <si>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</si>
  <si>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</si>
  <si>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</si>
  <si>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</si>
  <si>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</si>
  <si>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</si>
  <si>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</si>
  <si>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</si>
  <si>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</si>
  <si>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</si>
  <si>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</si>
  <si>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</si>
  <si>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</si>
  <si>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</si>
  <si>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</si>
  <si>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</si>
  <si>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</si>
  <si>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</si>
  <si>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</si>
  <si>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</si>
  <si>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</si>
  <si>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</si>
  <si>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</si>
  <si>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</si>
  <si>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</si>
  <si>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</si>
  <si>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</si>
  <si>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</si>
  <si>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</si>
  <si>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</si>
  <si>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</si>
  <si>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</si>
  <si>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</si>
  <si>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</si>
  <si>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</si>
  <si>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</si>
  <si>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</si>
  <si>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</si>
  <si>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</si>
  <si>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</si>
  <si>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</si>
  <si>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</si>
  <si>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</si>
  <si>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</si>
  <si>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</si>
  <si>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</si>
  <si>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</si>
  <si>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</si>
  <si>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</si>
  <si>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</si>
  <si>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</si>
  <si>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</si>
  <si>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</si>
  <si>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</si>
  <si>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</si>
  <si>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</si>
  <si>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</si>
  <si>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</si>
  <si>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</si>
  <si>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</si>
  <si>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</si>
  <si>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</si>
  <si>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</si>
  <si>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</si>
  <si>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</si>
  <si>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</si>
  <si>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</si>
  <si>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</si>
  <si>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</si>
  <si>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</si>
  <si>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</si>
  <si>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</si>
  <si>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</si>
  <si>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</si>
  <si>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</si>
  <si>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</si>
  <si>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</si>
  <si>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</si>
  <si>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</si>
  <si>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</si>
  <si>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</si>
  <si>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</si>
  <si>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</si>
  <si>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</si>
  <si>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</si>
  <si>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</si>
  <si>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</si>
  <si>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</si>
  <si>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</si>
  <si>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</si>
  <si>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</si>
  <si>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</si>
  <si>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</si>
  <si>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</si>
  <si>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</si>
  <si>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</si>
  <si>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</si>
  <si>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</si>
  <si>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</si>
  <si>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</si>
  <si>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</si>
  <si>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</si>
  <si>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</si>
  <si>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</si>
  <si>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</si>
  <si>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</si>
  <si>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</si>
  <si>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</si>
  <si>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</si>
  <si>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</si>
  <si>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</si>
  <si>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</si>
  <si>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</si>
  <si>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</si>
  <si>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</si>
  <si>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</si>
  <si>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</si>
  <si>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</si>
  <si>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</si>
  <si>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</si>
  <si>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</si>
  <si>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</si>
  <si>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</si>
  <si>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</si>
  <si>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</si>
  <si>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</si>
  <si>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</si>
  <si>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</si>
  <si>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</si>
  <si>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</si>
  <si>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</si>
  <si>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</si>
  <si>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</si>
  <si>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</si>
  <si>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</si>
  <si>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</si>
  <si>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</si>
  <si>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</si>
  <si>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</si>
  <si>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</si>
  <si>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</si>
  <si>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</si>
  <si>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</si>
  <si>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</si>
  <si>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</si>
  <si>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</si>
  <si>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</si>
  <si>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</si>
  <si>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</si>
  <si>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</si>
  <si>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</si>
  <si>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</si>
  <si>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</si>
  <si>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</si>
  <si>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</si>
  <si>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</si>
  <si>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</si>
  <si>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</si>
  <si>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</si>
  <si>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</si>
  <si>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</si>
  <si>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</si>
  <si>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</si>
  <si>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</si>
  <si>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</si>
  <si>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</si>
  <si>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</si>
  <si>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</si>
  <si>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</si>
  <si>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</si>
  <si>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</si>
  <si>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</si>
  <si>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</si>
  <si>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</si>
  <si>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</si>
  <si>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</si>
  <si>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</si>
  <si>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</si>
  <si>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</si>
  <si>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</si>
  <si>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</si>
  <si>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</si>
  <si>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</si>
  <si>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</si>
  <si>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</si>
  <si>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</si>
  <si>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</si>
  <si>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</si>
  <si>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</si>
  <si>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</si>
  <si>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</si>
  <si>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</si>
  <si>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</si>
  <si>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</si>
  <si>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</si>
  <si>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</si>
  <si>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</si>
  <si>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</si>
  <si>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</si>
  <si>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</si>
  <si>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</si>
  <si>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</si>
  <si>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</si>
  <si>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</si>
  <si>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</si>
  <si>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</si>
  <si>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</si>
  <si>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</si>
  <si>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</si>
  <si>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</si>
  <si>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</si>
  <si>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</si>
  <si>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</si>
  <si>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</si>
  <si>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</si>
  <si>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</si>
  <si>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</si>
  <si>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</si>
  <si>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</si>
  <si>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</si>
  <si>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</si>
  <si>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</si>
  <si>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</si>
  <si>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</si>
  <si>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</si>
  <si>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</si>
  <si>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</si>
  <si>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</si>
  <si>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</si>
  <si>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</si>
  <si>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</si>
  <si>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</si>
  <si>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</si>
  <si>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</si>
  <si>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</si>
  <si>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</si>
  <si>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</si>
  <si>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</si>
  <si>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</si>
  <si>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</si>
  <si>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</si>
  <si>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</si>
  <si>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</si>
  <si>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</si>
  <si>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</si>
  <si>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</si>
  <si>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</si>
  <si>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</si>
  <si>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</si>
  <si>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</si>
  <si>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</si>
  <si>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</si>
  <si>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</si>
  <si>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</si>
  <si>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</si>
  <si>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</si>
  <si>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</si>
  <si>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</si>
  <si>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</si>
  <si>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</si>
  <si>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</si>
  <si>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</si>
  <si>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</si>
  <si>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</si>
  <si>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</si>
  <si>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</si>
  <si>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</si>
  <si>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</si>
  <si>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</si>
  <si>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</si>
  <si>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</si>
  <si>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</si>
  <si>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</si>
  <si>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</si>
  <si>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</si>
  <si>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</si>
  <si>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</si>
  <si>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</si>
  <si>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</si>
  <si>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</si>
  <si>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</si>
  <si>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</si>
  <si>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</si>
  <si>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</si>
  <si>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</si>
  <si>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</si>
  <si>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</si>
  <si>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</si>
  <si>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</si>
  <si>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</si>
  <si>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</si>
  <si>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</si>
  <si>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</si>
  <si>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</si>
  <si>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</si>
  <si>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</si>
  <si>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</si>
  <si>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</si>
  <si>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</si>
  <si>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</si>
  <si>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</si>
  <si>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</si>
  <si>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</si>
  <si>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</si>
  <si>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</si>
  <si>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</si>
  <si>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</si>
  <si>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</si>
  <si>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</si>
  <si>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</si>
  <si>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</si>
  <si>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</si>
  <si>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</si>
  <si>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</si>
  <si>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</si>
  <si>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</si>
  <si>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</si>
  <si>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</si>
  <si>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</si>
  <si>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</si>
  <si>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</si>
  <si>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</si>
  <si>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</si>
  <si>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</si>
  <si>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</si>
  <si>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</si>
  <si>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</si>
  <si>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</si>
  <si>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</si>
  <si>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</si>
  <si>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</si>
  <si>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</si>
  <si>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</si>
  <si>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</si>
  <si>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</si>
  <si>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</si>
  <si>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</si>
  <si>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</si>
  <si>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</si>
  <si>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</si>
  <si>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</si>
  <si>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</si>
  <si>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</si>
  <si>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</si>
  <si>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</si>
  <si>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</si>
  <si>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</si>
  <si>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</si>
  <si>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</si>
  <si>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</si>
  <si>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</si>
  <si>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</si>
  <si>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</si>
  <si>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</si>
  <si>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</si>
  <si>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</si>
  <si>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</si>
  <si>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</si>
  <si>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</si>
  <si>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</si>
  <si>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</si>
  <si>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</si>
  <si>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</si>
  <si>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</si>
  <si>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</si>
  <si>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</si>
  <si>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</si>
  <si>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</si>
  <si>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</si>
  <si>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</si>
  <si>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</si>
  <si>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</si>
  <si>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</si>
  <si>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</si>
  <si>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</si>
  <si>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</si>
  <si>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</si>
  <si>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</si>
  <si>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</si>
  <si>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</si>
  <si>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</si>
  <si>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</si>
  <si>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</si>
  <si>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</si>
  <si>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</si>
  <si>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</si>
  <si>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</si>
  <si>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</si>
  <si>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</si>
  <si>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</si>
  <si>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</si>
  <si>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</si>
  <si>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</si>
  <si>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</si>
  <si>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</si>
  <si>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</si>
  <si>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</si>
  <si>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</si>
  <si>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</si>
  <si>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</si>
  <si>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</si>
  <si>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</si>
  <si>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</si>
  <si>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</si>
  <si>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</si>
  <si>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</si>
  <si>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</si>
  <si>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</si>
  <si>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</si>
  <si>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</si>
  <si>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</si>
  <si>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</si>
  <si>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</si>
  <si>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</si>
  <si>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</si>
  <si>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</si>
  <si>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</si>
  <si>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</si>
  <si>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</si>
  <si>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</si>
  <si>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</si>
  <si>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</si>
  <si>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</si>
  <si>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</si>
  <si>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</si>
  <si>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</si>
  <si>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</si>
  <si>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</si>
  <si>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</si>
  <si>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</si>
  <si>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</si>
  <si>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</si>
  <si>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</si>
  <si>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</si>
  <si>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</si>
  <si>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</si>
  <si>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</si>
  <si>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</si>
  <si>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</si>
  <si>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</si>
  <si>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</si>
  <si>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</si>
  <si>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</si>
  <si>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</si>
  <si>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</si>
  <si>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</si>
  <si>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</si>
  <si>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</si>
  <si>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</si>
  <si>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</si>
  <si>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</si>
  <si>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</si>
  <si>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</si>
  <si>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</si>
  <si>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</si>
  <si>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</si>
  <si>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</si>
  <si>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</si>
  <si>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</si>
  <si>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</si>
  <si>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</si>
  <si>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</si>
  <si>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</si>
  <si>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</si>
  <si>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</si>
  <si>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</si>
  <si>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</si>
  <si>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</si>
  <si>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</si>
  <si>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</si>
  <si>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</si>
  <si>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</si>
  <si>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</si>
  <si>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</si>
  <si>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</si>
  <si>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</si>
  <si>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</si>
  <si>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</si>
  <si>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</si>
  <si>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</si>
  <si>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</si>
  <si>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</si>
  <si>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</si>
  <si>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</si>
  <si>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</si>
  <si>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</si>
  <si>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</si>
  <si>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</si>
  <si>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</si>
  <si>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</si>
  <si>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</si>
  <si>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</si>
  <si>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</si>
  <si>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</si>
  <si>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</si>
  <si>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</si>
  <si>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</si>
  <si>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</si>
  <si>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</si>
  <si>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</si>
  <si>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</si>
  <si>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</si>
  <si>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</si>
  <si>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</si>
  <si>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</si>
  <si>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</si>
  <si>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</si>
  <si>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</si>
  <si>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</si>
  <si>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</si>
  <si>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</si>
  <si>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</si>
  <si>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</si>
  <si>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</si>
  <si>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</si>
  <si>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</si>
  <si>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</si>
  <si>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</si>
  <si>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</si>
  <si>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</si>
  <si>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</si>
  <si>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</si>
  <si>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</si>
  <si>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</si>
  <si>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</si>
  <si>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</si>
  <si>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</si>
  <si>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</si>
  <si>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</si>
  <si>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</si>
  <si>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</si>
  <si>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</si>
  <si>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</si>
  <si>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</si>
  <si>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</si>
  <si>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</si>
  <si>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</si>
  <si>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</si>
  <si>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</si>
  <si>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</si>
  <si>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</si>
  <si>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</si>
  <si>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</si>
  <si>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</si>
  <si>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</si>
  <si>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</si>
  <si>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</si>
  <si>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</si>
  <si>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</si>
  <si>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</si>
  <si>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</si>
  <si>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</si>
  <si>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</si>
  <si>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</si>
  <si>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</si>
  <si>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</si>
  <si>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</si>
  <si>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</si>
  <si>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</si>
  <si>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</si>
  <si>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</si>
  <si>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</si>
  <si>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</si>
  <si>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</si>
  <si>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</si>
  <si>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</si>
  <si>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</si>
  <si>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</si>
  <si>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</si>
  <si>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</si>
  <si>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</si>
  <si>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</si>
  <si>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</si>
  <si>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</si>
  <si>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</si>
  <si>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</si>
  <si>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</si>
  <si>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</si>
  <si>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</si>
  <si>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</si>
  <si>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</si>
  <si>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</si>
  <si>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</si>
  <si>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</si>
  <si>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</si>
  <si>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</si>
  <si>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</si>
  <si>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</si>
  <si>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</si>
  <si>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</si>
  <si>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</si>
  <si>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</si>
  <si>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</si>
  <si>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</si>
  <si>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</si>
  <si>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</si>
  <si>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</si>
  <si>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</si>
  <si>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</si>
  <si>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</si>
  <si>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</si>
  <si>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</si>
  <si>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</si>
  <si>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</si>
  <si>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</si>
  <si>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</si>
  <si>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</si>
  <si>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</si>
  <si>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</si>
  <si>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</si>
  <si>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</si>
  <si>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</si>
  <si>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</si>
  <si>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</si>
  <si>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</si>
  <si>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</si>
  <si>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</si>
  <si>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</si>
  <si>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</si>
  <si>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</si>
  <si>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</si>
  <si>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</si>
  <si>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</si>
  <si>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</si>
  <si>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</si>
  <si>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</si>
  <si>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</si>
  <si>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</si>
  <si>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</si>
  <si>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</si>
  <si>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</si>
  <si>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</si>
  <si>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</si>
  <si>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</si>
  <si>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</si>
  <si>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</si>
  <si>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</si>
  <si>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</si>
  <si>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</si>
  <si>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</si>
  <si>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</si>
  <si>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</si>
  <si>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</si>
  <si>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</si>
  <si>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</si>
  <si>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</si>
  <si>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</si>
  <si>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</si>
  <si>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</si>
  <si>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</si>
  <si>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</si>
  <si>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</si>
  <si>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</si>
  <si>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</si>
  <si>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</si>
  <si>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</si>
  <si>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</si>
  <si>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</si>
  <si>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</si>
  <si>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</si>
  <si>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</si>
  <si>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</si>
  <si>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</si>
  <si>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</si>
  <si>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</si>
  <si>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</si>
  <si>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</si>
  <si>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</si>
  <si>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</si>
  <si>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</si>
  <si>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</si>
  <si>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</si>
  <si>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</si>
  <si>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</si>
  <si>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</si>
  <si>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</si>
  <si>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</si>
  <si>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</si>
  <si>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</si>
  <si>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</si>
  <si>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</si>
  <si>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</si>
  <si>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</si>
  <si>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</si>
  <si>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</si>
  <si>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</si>
  <si>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</si>
  <si>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</si>
  <si>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</si>
  <si>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</si>
  <si>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</si>
  <si>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</si>
  <si>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</si>
  <si>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</si>
  <si>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</si>
  <si>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</si>
  <si>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</si>
  <si>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</si>
  <si>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</si>
  <si>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</si>
  <si>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</si>
  <si>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</si>
  <si>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</si>
  <si>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</si>
  <si>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</si>
  <si>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</si>
  <si>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</si>
  <si>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</si>
  <si>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</si>
  <si>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</si>
  <si>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</si>
  <si>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</si>
  <si>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</si>
  <si>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</si>
  <si>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</si>
  <si>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</si>
  <si>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</si>
  <si>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</si>
  <si>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</si>
  <si>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</si>
  <si>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</si>
  <si>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</si>
  <si>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</si>
  <si>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</si>
  <si>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</si>
  <si>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</si>
  <si>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</si>
  <si>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</si>
  <si>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</si>
  <si>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</si>
  <si>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</si>
  <si>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</si>
  <si>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</si>
  <si>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</si>
  <si>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</si>
  <si>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</si>
  <si>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</si>
  <si>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</si>
  <si>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</si>
  <si>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</si>
  <si>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</si>
  <si>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</si>
  <si>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</si>
  <si>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</si>
  <si>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</si>
  <si>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</si>
  <si>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</si>
  <si>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</si>
  <si>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</si>
  <si>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</si>
  <si>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</si>
  <si>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</si>
  <si>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</si>
  <si>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</si>
  <si>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</si>
  <si>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</si>
  <si>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</si>
  <si>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</si>
  <si>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</si>
  <si>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</si>
  <si>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</si>
  <si>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</si>
  <si>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</si>
  <si>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</si>
  <si>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</si>
  <si>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</si>
  <si>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</si>
  <si>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</si>
  <si>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</si>
  <si>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</si>
  <si>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</si>
  <si>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</si>
  <si>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</si>
  <si>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</si>
  <si>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</si>
  <si>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</si>
  <si>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</si>
  <si>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</si>
  <si>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</si>
  <si>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</si>
  <si>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</si>
  <si>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</si>
  <si>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</si>
  <si>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</si>
  <si>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</si>
  <si>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</si>
  <si>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</si>
  <si>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</si>
  <si>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</si>
  <si>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</si>
  <si>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</si>
  <si>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</si>
  <si>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</si>
  <si>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</si>
  <si>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</si>
  <si>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</si>
  <si>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</si>
  <si>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</si>
  <si>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</si>
  <si>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</si>
  <si>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</si>
  <si>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</si>
  <si>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</si>
  <si>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</si>
  <si>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</si>
  <si>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</si>
  <si>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</si>
  <si>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</si>
  <si>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</si>
  <si>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</si>
  <si>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</si>
  <si>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</si>
  <si>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</si>
  <si>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</si>
  <si>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</si>
  <si>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</si>
  <si>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</si>
  <si>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</si>
  <si>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</si>
  <si>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</si>
  <si>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</si>
  <si>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</si>
  <si>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</si>
  <si>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</si>
  <si>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</si>
  <si>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</si>
  <si>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</si>
  <si>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</si>
  <si>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</si>
  <si>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</si>
  <si>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</si>
  <si>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</si>
  <si>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</si>
  <si>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</si>
  <si>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</si>
  <si>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</si>
  <si>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</si>
  <si>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</si>
  <si>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</si>
  <si>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</si>
  <si>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</si>
  <si>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</si>
  <si>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</si>
  <si>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</si>
  <si>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</si>
  <si>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</si>
  <si>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</si>
  <si>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</si>
  <si>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</si>
  <si>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</si>
  <si>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</si>
  <si>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</si>
  <si>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</si>
  <si>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</si>
  <si>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</si>
  <si>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</si>
  <si>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</si>
  <si>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</si>
  <si>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</si>
  <si>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</si>
  <si>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</si>
  <si>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</si>
  <si>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</si>
  <si>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</si>
  <si>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</si>
  <si>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</si>
  <si>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</si>
  <si>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</si>
  <si>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</si>
  <si>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</si>
  <si>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</si>
  <si>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</si>
  <si>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</si>
  <si>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</si>
  <si>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</si>
  <si>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</si>
  <si>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</si>
  <si>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</si>
  <si>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</si>
  <si>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</si>
  <si>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</si>
  <si>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</si>
  <si>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</si>
  <si>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</si>
  <si>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</si>
  <si>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</si>
  <si>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</si>
  <si>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</si>
  <si>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</si>
  <si>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</si>
  <si>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</si>
  <si>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</si>
  <si>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</si>
  <si>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</si>
  <si>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</si>
  <si>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</si>
  <si>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</si>
  <si>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</si>
  <si>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</si>
  <si>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</si>
  <si>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</si>
  <si>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</si>
  <si>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</si>
  <si>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</si>
  <si>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</si>
  <si>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</si>
  <si>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</si>
  <si>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</si>
  <si>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</si>
  <si>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</si>
  <si>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</si>
  <si>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</si>
  <si>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</si>
  <si>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</si>
  <si>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</si>
  <si>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</si>
  <si>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</si>
  <si>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</si>
  <si>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</si>
  <si>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</si>
  <si>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</si>
  <si>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</si>
  <si>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</si>
  <si>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</si>
  <si>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</si>
  <si>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</si>
  <si>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</si>
  <si>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</si>
  <si>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</si>
  <si>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</si>
  <si>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</si>
  <si>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</si>
  <si>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</si>
  <si>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</si>
  <si>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</si>
  <si>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</si>
  <si>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</si>
  <si>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</si>
  <si>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</si>
  <si>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</si>
  <si>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</si>
  <si>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</si>
  <si>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</si>
  <si>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</si>
  <si>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</si>
  <si>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</si>
  <si>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</si>
  <si>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</si>
  <si>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</si>
  <si>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</si>
  <si>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</si>
  <si>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</si>
  <si>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</si>
  <si>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</si>
  <si>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</si>
  <si>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</si>
  <si>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</si>
  <si>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</si>
  <si>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</si>
  <si>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</si>
  <si>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</si>
  <si>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</si>
  <si>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</si>
  <si>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</si>
  <si>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</si>
  <si>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</si>
  <si>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</si>
  <si>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</si>
  <si>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</si>
  <si>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</si>
  <si>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</si>
  <si>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</si>
  <si>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</si>
  <si>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</si>
  <si>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</si>
  <si>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</si>
  <si>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</si>
  <si>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</si>
  <si>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</si>
  <si>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</si>
  <si>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</si>
  <si>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</si>
  <si>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</si>
  <si>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</si>
  <si>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</si>
  <si>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</si>
  <si>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</si>
  <si>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</si>
  <si>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</si>
  <si>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</si>
  <si>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</si>
  <si>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</si>
  <si>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</si>
  <si>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</si>
  <si>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</si>
  <si>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</si>
  <si>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</si>
  <si>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</si>
  <si>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</si>
  <si>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</si>
  <si>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</si>
  <si>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</si>
  <si>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</si>
  <si>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</si>
  <si>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</si>
  <si>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</si>
  <si>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</si>
  <si>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</si>
  <si>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</si>
  <si>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</si>
  <si>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</si>
  <si>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</si>
  <si>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</si>
  <si>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</si>
  <si>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</si>
  <si>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</si>
  <si>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</si>
  <si>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</si>
  <si>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</si>
  <si>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</si>
  <si>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</si>
  <si>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</si>
  <si>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</si>
  <si>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</si>
  <si>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</si>
  <si>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</si>
  <si>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</si>
  <si>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</si>
  <si>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</si>
  <si>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</si>
  <si>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</si>
  <si>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</si>
  <si>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</si>
  <si>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</si>
  <si>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</si>
  <si>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</si>
  <si>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</si>
  <si>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</si>
  <si>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</si>
  <si>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</si>
  <si>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</si>
  <si>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</si>
  <si>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</si>
  <si>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</si>
  <si>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</si>
  <si>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</si>
  <si>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</si>
  <si>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</si>
  <si>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</si>
  <si>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</si>
  <si>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</si>
  <si>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</si>
  <si>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</si>
  <si>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</si>
  <si>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</si>
  <si>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</si>
  <si>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</si>
  <si>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</si>
  <si>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</si>
  <si>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</si>
  <si>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</si>
  <si>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</si>
  <si>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</si>
  <si>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</si>
  <si>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</si>
  <si>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</si>
  <si>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</si>
  <si>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</si>
  <si>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</si>
  <si>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</si>
  <si>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</si>
  <si>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</si>
  <si>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</si>
  <si>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</si>
  <si>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</si>
  <si>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</si>
  <si>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</si>
  <si>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</si>
  <si>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</si>
  <si>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</si>
  <si>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</si>
  <si>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</si>
  <si>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</si>
  <si>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</si>
  <si>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</si>
  <si>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</si>
  <si>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</si>
  <si>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</si>
  <si>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</si>
  <si>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</si>
  <si>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</si>
  <si>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</si>
  <si>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</si>
  <si>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</si>
  <si>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</si>
  <si>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</si>
  <si>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</si>
  <si>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</si>
  <si>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</si>
  <si>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</si>
  <si>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</si>
  <si>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</si>
  <si>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</si>
  <si>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</si>
  <si>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</si>
  <si>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</si>
  <si>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</si>
  <si>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</si>
  <si>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</si>
  <si>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</si>
  <si>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</si>
  <si>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</si>
  <si>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</si>
  <si>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</si>
  <si>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</si>
  <si>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</si>
  <si>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</si>
  <si>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</si>
  <si>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</si>
  <si>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</si>
  <si>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</si>
  <si>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</si>
  <si>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</si>
  <si>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</si>
  <si>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</si>
  <si>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</si>
  <si>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</si>
  <si>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</si>
  <si>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</si>
  <si>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</si>
  <si>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</si>
  <si>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</si>
  <si>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</si>
  <si>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</si>
  <si>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</si>
  <si>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</si>
  <si>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</si>
  <si>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</si>
  <si>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</si>
  <si>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</si>
  <si>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</si>
  <si>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</si>
  <si>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</si>
  <si>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</si>
  <si>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</si>
  <si>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</si>
  <si>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</si>
  <si>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</si>
  <si>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</si>
  <si>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</si>
  <si>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</si>
  <si>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</si>
  <si>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</si>
  <si>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</si>
  <si>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</si>
  <si>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</si>
  <si>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</si>
  <si>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</si>
  <si>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</si>
  <si>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</si>
  <si>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</si>
  <si>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</si>
  <si>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</si>
  <si>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</si>
  <si>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</si>
  <si>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</si>
  <si>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</si>
  <si>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</si>
  <si>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</si>
  <si>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</si>
  <si>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</si>
  <si>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</si>
  <si>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</si>
  <si>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</si>
  <si>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</si>
  <si>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</si>
  <si>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</si>
  <si>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</si>
  <si>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</si>
  <si>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</si>
  <si>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</si>
  <si>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</si>
  <si>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</si>
  <si>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</si>
  <si>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</si>
  <si>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</si>
  <si>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</si>
  <si>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</si>
  <si>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</si>
  <si>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</si>
  <si>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</si>
  <si>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</si>
  <si>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</si>
  <si>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</si>
  <si>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</si>
  <si>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</si>
  <si>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</si>
  <si>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</si>
  <si>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</si>
  <si>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</si>
  <si>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</si>
  <si>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</si>
  <si>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</si>
  <si>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</si>
  <si>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</si>
  <si>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</si>
  <si>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</si>
  <si>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</si>
  <si>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</si>
  <si>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</si>
  <si>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</si>
  <si>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</si>
  <si>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</si>
  <si>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</si>
  <si>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</si>
  <si>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</si>
  <si>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</si>
  <si>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</si>
  <si>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</si>
  <si>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</si>
  <si>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</si>
  <si>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</si>
  <si>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</si>
  <si>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</si>
  <si>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</si>
  <si>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</si>
  <si>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</si>
  <si>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</si>
  <si>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</si>
  <si>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</si>
  <si>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</si>
  <si>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</si>
  <si>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</si>
  <si>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</si>
  <si>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</si>
  <si>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</si>
  <si>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</si>
  <si>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</si>
  <si>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</si>
  <si>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</si>
  <si>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</si>
  <si>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</si>
  <si>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</si>
  <si>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</si>
  <si>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</si>
  <si>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</si>
  <si>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</si>
  <si>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</si>
  <si>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</si>
  <si>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</si>
  <si>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</si>
  <si>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</si>
  <si>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</si>
  <si>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</si>
  <si>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</si>
  <si>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</si>
  <si>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</si>
  <si>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</si>
  <si>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</si>
  <si>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</si>
  <si>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</si>
  <si>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</si>
  <si>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</si>
  <si>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</si>
  <si>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</si>
  <si>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</si>
  <si>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</si>
  <si>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</si>
  <si>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</si>
  <si>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</si>
  <si>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</si>
  <si>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</si>
  <si>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</si>
  <si>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</si>
  <si>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</si>
  <si>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</si>
  <si>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</si>
  <si>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</si>
  <si>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</si>
  <si>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</si>
  <si>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</si>
  <si>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</si>
  <si>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</si>
  <si>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</si>
  <si>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</si>
  <si>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</si>
  <si>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</si>
  <si>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</si>
  <si>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</si>
  <si>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</si>
  <si>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</si>
  <si>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</si>
  <si>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</si>
  <si>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</si>
  <si>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</si>
  <si>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</si>
  <si>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</si>
  <si>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</si>
  <si>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</si>
  <si>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</si>
  <si>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</si>
  <si>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</si>
  <si>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</si>
  <si>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</si>
  <si>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</si>
  <si>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</si>
  <si>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</si>
  <si>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</si>
  <si>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</si>
  <si>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</si>
  <si>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</si>
  <si>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</si>
  <si>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</si>
  <si>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</si>
  <si>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</si>
  <si>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</si>
  <si>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</si>
  <si>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</si>
  <si>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</si>
  <si>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</si>
  <si>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</si>
  <si>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</si>
  <si>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</si>
  <si>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</si>
  <si>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</si>
  <si>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</si>
  <si>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</si>
  <si>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</si>
  <si>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</si>
  <si>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</si>
  <si>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</si>
  <si>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</si>
  <si>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</si>
  <si>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</si>
  <si>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</si>
  <si>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</si>
  <si>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</si>
  <si>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</si>
  <si>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</si>
  <si>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</si>
  <si>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</si>
  <si>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</si>
  <si>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</si>
  <si>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</si>
  <si>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</si>
  <si>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</si>
  <si>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</si>
  <si>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</si>
  <si>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</si>
  <si>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</si>
  <si>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</si>
  <si>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</si>
  <si>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</si>
  <si>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</si>
  <si>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</si>
  <si>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</si>
  <si>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</si>
  <si>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</si>
  <si>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</si>
  <si>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</si>
  <si>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</si>
  <si>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</si>
  <si>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</si>
  <si>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</si>
  <si>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</si>
  <si>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</si>
  <si>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</si>
  <si>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</si>
  <si>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</si>
  <si>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</si>
  <si>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</si>
  <si>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</si>
  <si>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</si>
  <si>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</si>
  <si>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</si>
  <si>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</si>
  <si>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</si>
  <si>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</si>
  <si>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</si>
  <si>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</si>
  <si>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</si>
  <si>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</si>
  <si>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</si>
  <si>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</si>
  <si>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</si>
  <si>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</si>
  <si>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</si>
  <si>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</si>
  <si>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</si>
  <si>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</si>
  <si>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</si>
  <si>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</si>
  <si>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</si>
  <si>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</si>
  <si>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</si>
  <si>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</si>
  <si>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</si>
  <si>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</si>
  <si>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</si>
  <si>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</si>
  <si>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</si>
  <si>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</si>
  <si>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</si>
  <si>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</si>
  <si>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</si>
  <si>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</si>
  <si>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</si>
  <si>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</si>
  <si>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</si>
  <si>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</si>
  <si>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</si>
  <si>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</si>
  <si>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</si>
  <si>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</si>
  <si>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</si>
  <si>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</si>
  <si>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</si>
  <si>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</si>
  <si>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</si>
  <si>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</si>
  <si>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</si>
  <si>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</si>
  <si>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</si>
  <si>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</si>
  <si>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</si>
  <si>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</si>
  <si>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</si>
  <si>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</si>
  <si>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</si>
  <si>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</si>
  <si>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</si>
  <si>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</si>
  <si>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</si>
  <si>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</si>
  <si>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</si>
  <si>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</si>
  <si>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</si>
  <si>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</si>
  <si>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</si>
  <si>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</si>
  <si>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</si>
  <si>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</si>
  <si>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</si>
  <si>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</si>
  <si>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</si>
  <si>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</si>
  <si>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</si>
  <si>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</si>
  <si>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</si>
  <si>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</si>
  <si>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</si>
  <si>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</si>
  <si>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</si>
  <si>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</si>
  <si>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</si>
  <si>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</si>
  <si>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</si>
  <si>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</si>
  <si>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</si>
  <si>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</si>
  <si>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</si>
  <si>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</si>
  <si>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</si>
  <si>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</si>
  <si>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</si>
  <si>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</si>
  <si>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</si>
  <si>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</si>
  <si>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</si>
  <si>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</si>
  <si>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</si>
  <si>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</si>
  <si>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</si>
  <si>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</si>
  <si>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</si>
  <si>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</si>
  <si>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</si>
  <si>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</si>
  <si>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</si>
  <si>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</si>
  <si>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</si>
  <si>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</si>
  <si>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</si>
  <si>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</si>
  <si>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</si>
  <si>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</si>
  <si>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</si>
  <si>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</si>
  <si>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</si>
  <si>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</si>
  <si>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</si>
  <si>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</si>
  <si>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</si>
  <si>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</si>
  <si>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</si>
  <si>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</si>
  <si>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</si>
  <si>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</si>
  <si>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</si>
  <si>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</si>
  <si>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</si>
  <si>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</si>
  <si>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</si>
  <si>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</si>
  <si>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</si>
  <si>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</si>
  <si>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</si>
  <si>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</si>
  <si>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</si>
  <si>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</si>
  <si>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</si>
  <si>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</si>
  <si>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</si>
  <si>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</si>
  <si>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</si>
  <si>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</si>
  <si>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</si>
  <si>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</si>
  <si>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</si>
  <si>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</si>
  <si>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</si>
  <si>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</si>
  <si>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</si>
  <si>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</si>
  <si>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</si>
  <si>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</si>
  <si>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</si>
  <si>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</si>
  <si>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</si>
  <si>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</si>
  <si>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</si>
  <si>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</si>
  <si>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</si>
  <si>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</si>
  <si>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</si>
  <si>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</si>
  <si>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</si>
  <si>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</si>
  <si>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</si>
  <si>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</si>
  <si>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</si>
  <si>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</si>
  <si>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</si>
  <si>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</si>
  <si>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</si>
  <si>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</si>
  <si>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</si>
  <si>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</si>
  <si>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</si>
  <si>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</si>
  <si>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</si>
  <si>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</si>
  <si>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</si>
  <si>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</si>
  <si>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</si>
  <si>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</si>
  <si>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</si>
  <si>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</si>
  <si>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</si>
  <si>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</si>
  <si>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</si>
  <si>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</si>
  <si>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</si>
  <si>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</si>
  <si>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</si>
  <si>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</si>
  <si>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</si>
  <si>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</si>
  <si>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</si>
  <si>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</si>
  <si>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</si>
  <si>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</si>
  <si>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</si>
  <si>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</si>
  <si>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</si>
  <si>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</si>
  <si>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</si>
  <si>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</si>
  <si>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</si>
  <si>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</si>
  <si>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</si>
  <si>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</si>
  <si>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</si>
  <si>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</si>
  <si>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</si>
  <si>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</si>
  <si>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</si>
  <si>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</si>
  <si>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</si>
  <si>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</si>
  <si>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</si>
  <si>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</si>
  <si>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</si>
  <si>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</si>
  <si>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</si>
  <si>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</si>
  <si>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</si>
  <si>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</si>
  <si>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</si>
  <si>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</si>
  <si>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</si>
  <si>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</si>
  <si>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</si>
  <si>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</si>
  <si>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</si>
  <si>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</si>
  <si>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</si>
  <si>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</si>
  <si>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</si>
  <si>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</si>
  <si>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</si>
  <si>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</si>
  <si>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</si>
  <si>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</si>
  <si>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</si>
  <si>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</si>
  <si>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</si>
  <si>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</si>
  <si>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</si>
  <si>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</si>
  <si>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</si>
  <si>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</si>
  <si>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</si>
  <si>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</si>
  <si>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</si>
  <si>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</si>
  <si>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</si>
  <si>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</si>
  <si>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</si>
  <si>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</si>
  <si>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</si>
  <si>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</si>
  <si>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</si>
  <si>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</si>
  <si>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</si>
  <si>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</si>
  <si>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</si>
  <si>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</si>
  <si>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</si>
  <si>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</si>
  <si>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</si>
  <si>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</si>
  <si>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</si>
  <si>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</si>
  <si>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</si>
  <si>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</si>
  <si>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</si>
  <si>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</si>
  <si>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</si>
  <si>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</si>
  <si>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</si>
  <si>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</si>
  <si>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</si>
  <si>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</si>
  <si>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</si>
  <si>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</si>
  <si>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</si>
  <si>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</si>
  <si>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</si>
  <si>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</si>
  <si>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</si>
  <si>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</si>
  <si>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</si>
  <si>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</si>
  <si>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</si>
  <si>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</si>
  <si>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</si>
  <si>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</si>
  <si>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</si>
  <si>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</si>
  <si>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</si>
  <si>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</si>
  <si>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</si>
  <si>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</si>
  <si>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</si>
  <si>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</si>
  <si>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</si>
  <si>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</si>
  <si>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</si>
  <si>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</si>
  <si>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</si>
  <si>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</si>
  <si>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</si>
  <si>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</si>
  <si>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</si>
  <si>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</si>
  <si>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</si>
  <si>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</si>
  <si>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</si>
  <si>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</si>
  <si>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</si>
  <si>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</si>
  <si>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</si>
  <si>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</si>
  <si>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</si>
  <si>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</si>
  <si>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</si>
  <si>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</si>
  <si>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</si>
  <si>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</si>
  <si>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</si>
  <si>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</si>
  <si>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</si>
  <si>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</si>
  <si>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</si>
  <si>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</si>
  <si>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</si>
  <si>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</si>
  <si>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</si>
  <si>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</si>
  <si>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</si>
  <si>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</si>
  <si>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</si>
  <si>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</si>
  <si>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</si>
  <si>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</si>
  <si>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</si>
  <si>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</si>
  <si>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</si>
  <si>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</si>
  <si>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</si>
  <si>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</si>
  <si>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</si>
  <si>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</si>
  <si>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</si>
  <si>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</si>
  <si>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</si>
  <si>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</si>
  <si>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</si>
  <si>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</si>
  <si>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</si>
  <si>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</si>
  <si>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</si>
  <si>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</si>
  <si>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</si>
  <si>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</si>
  <si>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</si>
  <si>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</si>
  <si>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</si>
  <si>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</si>
  <si>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</si>
  <si>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</si>
  <si>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</si>
  <si>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</si>
  <si>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</si>
  <si>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</si>
  <si>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</si>
  <si>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</si>
  <si>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</si>
  <si>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</si>
  <si>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</si>
  <si>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</si>
  <si>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</si>
  <si>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</si>
  <si>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</si>
  <si>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</si>
  <si>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</si>
  <si>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</si>
  <si>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</si>
  <si>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</si>
  <si>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</si>
  <si>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</si>
  <si>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</si>
  <si>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</si>
  <si>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</si>
  <si>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</si>
  <si>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</si>
  <si>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</si>
  <si>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</si>
  <si>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</si>
  <si>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</si>
  <si>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</si>
  <si>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</si>
  <si>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</si>
  <si>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</si>
  <si>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</si>
  <si>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</si>
  <si>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</si>
  <si>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</si>
  <si>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</si>
  <si>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</si>
  <si>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</si>
  <si>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</si>
  <si>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</si>
  <si>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</si>
  <si>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</si>
  <si>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</si>
  <si>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</si>
  <si>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</si>
  <si>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</si>
  <si>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</si>
  <si>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</si>
  <si>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</si>
  <si>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</si>
  <si>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</si>
  <si>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</si>
  <si>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</si>
  <si>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</si>
  <si>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</si>
  <si>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</si>
  <si>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</si>
  <si>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</si>
  <si>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</si>
  <si>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</si>
  <si>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</si>
  <si>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</si>
  <si>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</si>
  <si>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</si>
  <si>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</si>
  <si>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</si>
  <si>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</si>
  <si>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</si>
  <si>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</si>
  <si>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</si>
  <si>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</si>
  <si>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</si>
  <si>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</si>
  <si>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</si>
  <si>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</si>
  <si>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</si>
  <si>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</si>
  <si>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</si>
  <si>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</si>
  <si>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</si>
  <si>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</si>
  <si>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</si>
  <si>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</si>
  <si>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</si>
  <si>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</si>
  <si>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</si>
  <si>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</si>
  <si>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</si>
  <si>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</si>
  <si>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</si>
  <si>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</si>
  <si>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</si>
  <si>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</si>
  <si>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</si>
  <si>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</si>
  <si>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</si>
  <si>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</si>
  <si>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</si>
  <si>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</si>
  <si>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</si>
  <si>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</si>
  <si>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</si>
  <si>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</si>
  <si>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</si>
  <si>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</si>
  <si>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</si>
  <si>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</si>
  <si>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</si>
  <si>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</si>
  <si>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</si>
  <si>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</si>
  <si>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</si>
  <si>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</si>
  <si>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</si>
  <si>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</si>
  <si>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</si>
  <si>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</si>
  <si>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</si>
  <si>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</si>
  <si>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</si>
  <si>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</si>
  <si>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</si>
  <si>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</si>
  <si>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</si>
  <si>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</si>
  <si>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</si>
  <si>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</si>
  <si>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</si>
  <si>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</si>
  <si>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</si>
  <si>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</si>
  <si>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</si>
  <si>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</si>
  <si>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</si>
  <si>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</si>
  <si>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</si>
  <si>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</si>
  <si>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</si>
  <si>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</si>
  <si>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</si>
  <si>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</si>
  <si>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</si>
  <si>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</si>
  <si>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</si>
  <si>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</si>
  <si>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</si>
  <si>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</si>
  <si>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</si>
  <si>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</si>
  <si>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</si>
  <si>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</si>
  <si>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</si>
  <si>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</si>
  <si>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</si>
  <si>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</si>
  <si>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</si>
  <si>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</si>
  <si>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</si>
  <si>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</si>
  <si>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</si>
  <si>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</si>
  <si>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</si>
  <si>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</si>
  <si>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</si>
  <si>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</si>
  <si>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</si>
  <si>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</si>
  <si>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</si>
  <si>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</si>
  <si>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</si>
  <si>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</si>
  <si>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</si>
  <si>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</si>
  <si>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</si>
  <si>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</si>
  <si>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</si>
  <si>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</si>
  <si>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</si>
  <si>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</si>
  <si>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</si>
  <si>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</si>
  <si>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</si>
  <si>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</si>
  <si>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</si>
  <si>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</si>
  <si>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</si>
  <si>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</si>
  <si>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</si>
  <si>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</si>
  <si>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</si>
  <si>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</si>
  <si>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</si>
  <si>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</si>
  <si>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</si>
  <si>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</si>
  <si>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</si>
  <si>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</si>
  <si>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</si>
  <si>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</si>
  <si>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</si>
  <si>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</si>
  <si>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</si>
  <si>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</si>
  <si>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</si>
  <si>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</si>
  <si>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</si>
  <si>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</si>
  <si>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</si>
  <si>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</si>
  <si>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</si>
  <si>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</si>
  <si>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</si>
  <si>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</si>
  <si>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</si>
  <si>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</si>
  <si>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</si>
  <si>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</si>
  <si>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</si>
  <si>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</si>
  <si>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</si>
  <si>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</si>
  <si>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</si>
  <si>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</si>
  <si>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</si>
  <si>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</si>
  <si>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</si>
  <si>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</si>
  <si>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</si>
  <si>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</si>
  <si>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</si>
  <si>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</si>
  <si>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</si>
  <si>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</si>
  <si>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</si>
  <si>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</si>
  <si>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</si>
  <si>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</si>
  <si>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</si>
  <si>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</si>
  <si>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</si>
  <si>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</si>
  <si>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</si>
  <si>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</si>
  <si>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</si>
  <si>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</si>
  <si>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</si>
  <si>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</si>
  <si>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</si>
  <si>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</si>
  <si>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</si>
  <si>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</si>
  <si>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</si>
  <si>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</si>
  <si>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</si>
  <si>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</si>
  <si>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</si>
  <si>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</si>
  <si>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</si>
  <si>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</si>
  <si>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</si>
  <si>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</si>
  <si>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</si>
  <si>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</si>
  <si>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</si>
  <si>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</si>
  <si>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</si>
  <si>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</si>
  <si>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</si>
  <si>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</si>
  <si>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</si>
  <si>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</si>
  <si>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</si>
  <si>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</si>
  <si>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</si>
  <si>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</si>
  <si>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</si>
  <si>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</si>
  <si>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</si>
  <si>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</si>
  <si>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</si>
  <si>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</si>
  <si>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</si>
  <si>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</si>
  <si>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</si>
  <si>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</si>
  <si>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</si>
  <si>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</si>
  <si>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</si>
  <si>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</si>
  <si>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</si>
  <si>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</si>
  <si>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</si>
  <si>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</si>
  <si>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</si>
  <si>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</si>
  <si>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</si>
  <si>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</si>
  <si>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</si>
  <si>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</si>
  <si>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</si>
  <si>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</si>
  <si>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</si>
  <si>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</si>
  <si>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</si>
  <si>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</si>
  <si>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</si>
  <si>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</si>
  <si>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</si>
  <si>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</si>
  <si>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</si>
  <si>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</si>
  <si>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</si>
  <si>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</si>
  <si>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</si>
  <si>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</si>
  <si>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</si>
  <si>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</si>
  <si>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</si>
  <si>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</si>
  <si>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</si>
  <si>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</si>
  <si>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</si>
  <si>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</si>
  <si>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</si>
  <si>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</si>
  <si>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</si>
  <si>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</si>
  <si>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</si>
  <si>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</si>
  <si>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</si>
  <si>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</si>
  <si>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</si>
  <si>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</si>
  <si>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</si>
  <si>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</si>
  <si>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</si>
  <si>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</si>
  <si>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</si>
  <si>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</si>
  <si>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</si>
  <si>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</si>
  <si>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</si>
  <si>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</si>
  <si>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</si>
  <si>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</si>
  <si>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</si>
  <si>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</si>
  <si>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</si>
  <si>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</si>
  <si>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</si>
  <si>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</si>
  <si>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</si>
  <si>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</si>
  <si>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</si>
  <si>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</si>
  <si>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</si>
  <si>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</si>
  <si>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</si>
  <si>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</si>
  <si>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</si>
  <si>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</si>
  <si>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</si>
  <si>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</si>
  <si>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</si>
  <si>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</si>
  <si>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</si>
  <si>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</si>
  <si>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</si>
  <si>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</si>
  <si>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</si>
  <si>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</si>
  <si>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</si>
  <si>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</si>
  <si>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</si>
  <si>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</si>
  <si>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</si>
  <si>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</si>
  <si>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</si>
  <si>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</si>
  <si>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</si>
  <si>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</si>
  <si>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</si>
  <si>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</si>
  <si>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</si>
  <si>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</si>
  <si>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</si>
  <si>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</si>
  <si>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</si>
  <si>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</si>
  <si>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</si>
  <si>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</si>
  <si>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</si>
  <si>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</si>
  <si>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</si>
  <si>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</si>
  <si>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</si>
  <si>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</si>
  <si>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</si>
  <si>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</si>
  <si>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</si>
  <si>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</si>
  <si>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</si>
  <si>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</si>
  <si>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</si>
  <si>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</si>
  <si>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</si>
  <si>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</si>
  <si>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</si>
  <si>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</si>
  <si>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</si>
  <si>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</si>
  <si>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</si>
  <si>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</si>
  <si>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</si>
  <si>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</si>
  <si>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</si>
  <si>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</si>
  <si>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</si>
  <si>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</si>
  <si>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</si>
  <si>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</si>
  <si>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</si>
  <si>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</si>
  <si>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</si>
  <si>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</si>
  <si>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</si>
  <si>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</si>
  <si>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</si>
  <si>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</si>
  <si>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</si>
  <si>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</si>
  <si>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</si>
  <si>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</si>
  <si>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</si>
  <si>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</si>
  <si>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</si>
  <si>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</si>
  <si>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</si>
  <si>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</si>
  <si>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</si>
  <si>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</si>
  <si>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</si>
  <si>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</si>
  <si>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</si>
  <si>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</si>
  <si>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</si>
  <si>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</si>
  <si>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</si>
  <si>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</si>
  <si>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</si>
  <si>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</si>
  <si>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</si>
  <si>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</si>
  <si>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</si>
  <si>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</si>
  <si>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</si>
  <si>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</si>
  <si>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</si>
  <si>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</si>
  <si>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</si>
  <si>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</si>
  <si>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</si>
  <si>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</si>
  <si>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</si>
  <si>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</si>
  <si>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</si>
  <si>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</si>
  <si>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</si>
  <si>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</si>
  <si>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</si>
  <si>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</si>
  <si>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</si>
  <si>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</si>
  <si>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</si>
  <si>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</si>
  <si>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</si>
  <si>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</si>
  <si>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</si>
  <si>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</si>
  <si>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</si>
  <si>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</si>
  <si>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</si>
  <si>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</si>
  <si>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</si>
  <si>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</si>
  <si>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</si>
  <si>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</si>
  <si>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</si>
  <si>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</si>
  <si>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</si>
  <si>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</si>
  <si>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</si>
  <si>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</si>
  <si>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</si>
  <si>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</si>
  <si>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</si>
  <si>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</si>
  <si>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</si>
  <si>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</si>
  <si>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</si>
  <si>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</si>
  <si>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</si>
  <si>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</si>
  <si>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</si>
  <si>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</si>
  <si>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</si>
  <si>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</si>
  <si>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</si>
  <si>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</si>
  <si>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</si>
  <si>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</si>
  <si>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</si>
  <si>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</si>
  <si>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</si>
  <si>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</si>
  <si>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</si>
  <si>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</si>
  <si>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</si>
  <si>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</si>
  <si>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</si>
  <si>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</si>
  <si>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</si>
  <si>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</si>
  <si>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</si>
  <si>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</si>
  <si>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</si>
  <si>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</si>
  <si>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</si>
  <si>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</si>
  <si>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</si>
  <si>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</si>
  <si>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</si>
  <si>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</si>
  <si>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</si>
  <si>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</si>
  <si>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</si>
  <si>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</si>
  <si>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</si>
  <si>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</si>
  <si>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</si>
  <si>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</si>
  <si>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</si>
  <si>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</si>
  <si>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</si>
  <si>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</si>
  <si>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</si>
  <si>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</si>
  <si>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</si>
  <si>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</si>
  <si>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</si>
  <si>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</si>
  <si>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</si>
  <si>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</si>
  <si>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</si>
  <si>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</si>
  <si>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</si>
  <si>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</si>
  <si>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</si>
  <si>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</si>
  <si>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</si>
  <si>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</si>
  <si>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</si>
  <si>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</si>
  <si>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</si>
  <si>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</si>
  <si>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</si>
  <si>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</si>
  <si>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</si>
  <si>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</si>
  <si>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</si>
  <si>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</si>
  <si>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</si>
  <si>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</si>
  <si>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</si>
  <si>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</si>
  <si>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</si>
  <si>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</si>
  <si>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</si>
  <si>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</si>
  <si>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</si>
  <si>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</si>
  <si>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</si>
  <si>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</si>
  <si>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</si>
  <si>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</si>
  <si>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</si>
  <si>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</si>
  <si>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</si>
  <si>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</si>
  <si>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</si>
  <si>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</si>
  <si>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</si>
  <si>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</si>
  <si>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</si>
  <si>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</si>
  <si>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</si>
  <si>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</si>
  <si>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</si>
  <si>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</si>
  <si>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</si>
  <si>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</si>
  <si>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</si>
  <si>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</si>
  <si>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</si>
  <si>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</si>
  <si>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</si>
  <si>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</si>
  <si>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</si>
  <si>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</si>
  <si>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</si>
  <si>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</si>
  <si>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</si>
  <si>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</si>
  <si>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</si>
  <si>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</si>
  <si>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</si>
  <si>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</si>
  <si>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</si>
  <si>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</si>
  <si>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</si>
  <si>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</si>
  <si>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</si>
  <si>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</si>
  <si>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</si>
  <si>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</si>
  <si>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</si>
  <si>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</si>
  <si>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</si>
  <si>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</si>
  <si>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</si>
  <si>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</si>
  <si>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</si>
  <si>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</si>
  <si>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</si>
  <si>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</si>
  <si>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</si>
  <si>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</si>
  <si>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</si>
  <si>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</si>
  <si>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</si>
  <si>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</si>
  <si>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</si>
  <si>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</si>
  <si>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</si>
  <si>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</si>
  <si>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</si>
  <si>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</si>
  <si>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</si>
  <si>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</si>
  <si>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</si>
  <si>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</si>
  <si>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</si>
  <si>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</si>
  <si>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</si>
  <si>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</si>
  <si>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</si>
  <si>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</si>
  <si>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</si>
  <si>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</si>
  <si>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</si>
  <si>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</si>
  <si>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</si>
  <si>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</si>
  <si>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</si>
  <si>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</si>
  <si>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</si>
  <si>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</si>
  <si>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</si>
  <si>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</si>
  <si>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</si>
  <si>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</si>
  <si>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</si>
  <si>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</si>
  <si>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</si>
  <si>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</si>
  <si>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</si>
  <si>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</si>
  <si>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</si>
  <si>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</si>
  <si>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</si>
  <si>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</si>
  <si>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</si>
  <si>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</si>
  <si>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</si>
  <si>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</si>
  <si>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</si>
  <si>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</si>
  <si>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</si>
  <si>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</si>
  <si>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</si>
  <si>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</si>
  <si>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</si>
  <si>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</si>
  <si>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</si>
  <si>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</si>
  <si>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</si>
  <si>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</si>
  <si>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</si>
  <si>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</si>
  <si>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</si>
  <si>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</si>
  <si>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</si>
  <si>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</si>
  <si>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</si>
  <si>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</si>
  <si>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</si>
  <si>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</si>
  <si>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</si>
  <si>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</si>
  <si>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</si>
  <si>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</si>
  <si>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</si>
  <si>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</si>
  <si>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</si>
  <si>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</si>
  <si>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</si>
  <si>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</si>
  <si>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</si>
  <si>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</si>
  <si>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</si>
  <si>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</si>
  <si>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</si>
  <si>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</si>
  <si>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</si>
  <si>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</si>
  <si>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</si>
  <si>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</si>
  <si>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</si>
  <si>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</si>
  <si>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</si>
  <si>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</si>
  <si>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</si>
  <si>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</si>
  <si>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</si>
  <si>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</si>
  <si>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</si>
  <si>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</si>
  <si>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</si>
  <si>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</si>
  <si>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</si>
  <si>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</si>
  <si>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</si>
  <si>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</si>
  <si>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</si>
  <si>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</si>
  <si>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</si>
  <si>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</si>
  <si>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</si>
  <si>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</si>
  <si>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</si>
  <si>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</si>
  <si>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</si>
  <si>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</si>
  <si>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</si>
  <si>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</si>
  <si>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</si>
  <si>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</si>
  <si>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</si>
  <si>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</si>
  <si>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</si>
  <si>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</si>
  <si>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</si>
  <si>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</si>
  <si>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</si>
  <si>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</si>
  <si>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</si>
  <si>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</si>
  <si>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</si>
  <si>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</si>
  <si>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</si>
  <si>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</si>
  <si>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</si>
  <si>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</si>
  <si>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</si>
  <si>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</si>
  <si>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</si>
  <si>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</si>
  <si>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</si>
  <si>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</si>
  <si>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</si>
  <si>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</si>
  <si>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</si>
  <si>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</si>
  <si>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</si>
  <si>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</si>
  <si>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</si>
  <si>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</si>
  <si>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</si>
  <si>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</si>
  <si>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</si>
  <si>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</si>
  <si>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</si>
  <si>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</si>
  <si>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</si>
  <si>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</si>
  <si>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</si>
  <si>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</si>
  <si>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</si>
  <si>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</si>
  <si>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</si>
  <si>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</si>
  <si>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</si>
  <si>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</si>
  <si>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</si>
  <si>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</si>
  <si>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</si>
  <si>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</si>
  <si>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</si>
  <si>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</si>
  <si>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</si>
  <si>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</si>
  <si>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</si>
  <si>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</si>
  <si>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</si>
  <si>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</si>
  <si>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</si>
  <si>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</si>
  <si>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</si>
  <si>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</si>
  <si>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</si>
  <si>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</si>
  <si>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</si>
  <si>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</si>
  <si>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</si>
  <si>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</si>
  <si>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</si>
  <si>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</si>
  <si>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</si>
  <si>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</si>
  <si>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</si>
  <si>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</si>
  <si>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</si>
  <si>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</si>
  <si>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</si>
  <si>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</si>
  <si>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</si>
  <si>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</si>
  <si>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</si>
  <si>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</si>
  <si>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</si>
  <si>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</si>
  <si>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</si>
  <si>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</si>
  <si>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</si>
  <si>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</si>
  <si>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</si>
  <si>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</si>
  <si>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</si>
  <si>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</si>
  <si>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</si>
  <si>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</si>
  <si>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</si>
  <si>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</si>
  <si>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</si>
  <si>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</si>
  <si>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</si>
  <si>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</si>
  <si>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</si>
  <si>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</si>
  <si>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</si>
  <si>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</si>
  <si>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</si>
  <si>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</si>
  <si>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</si>
  <si>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</si>
  <si>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</si>
  <si>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</si>
  <si>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</si>
  <si>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</si>
  <si>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</si>
  <si>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</si>
  <si>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</si>
  <si>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</si>
  <si>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</si>
  <si>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</si>
  <si>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</si>
  <si>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</si>
  <si>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</si>
  <si>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</si>
  <si>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</si>
  <si>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</si>
  <si>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</si>
  <si>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</si>
  <si>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</si>
  <si>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</si>
  <si>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</si>
  <si>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</si>
  <si>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</si>
  <si>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</si>
  <si>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</si>
  <si>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</si>
  <si>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</si>
  <si>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</si>
  <si>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</si>
  <si>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</si>
  <si>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</si>
  <si>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</si>
  <si>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</si>
  <si>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</si>
  <si>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</si>
  <si>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</si>
  <si>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</si>
  <si>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</si>
  <si>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</si>
  <si>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</si>
  <si>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</si>
  <si>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</si>
  <si>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</si>
  <si>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</si>
  <si>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</si>
  <si>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</si>
  <si>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</si>
  <si>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</si>
  <si>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</si>
  <si>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</si>
  <si>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</si>
  <si>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</si>
  <si>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</si>
  <si>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</si>
  <si>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</si>
  <si>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</si>
  <si>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</si>
  <si>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</si>
  <si>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</si>
  <si>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</si>
  <si>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</si>
  <si>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</si>
  <si>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</si>
  <si>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</si>
  <si>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</si>
  <si>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</si>
  <si>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</si>
  <si>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</si>
  <si>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</si>
  <si>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</si>
  <si>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</si>
  <si>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</si>
  <si>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</si>
  <si>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</si>
  <si>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</si>
  <si>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</si>
  <si>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</si>
  <si>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</si>
  <si>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</si>
  <si>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</si>
  <si>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</si>
  <si>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</si>
  <si>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</si>
  <si>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</si>
  <si>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</si>
  <si>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</si>
  <si>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</si>
  <si>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</si>
  <si>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</si>
  <si>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</si>
  <si>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</si>
  <si>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</si>
  <si>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</si>
  <si>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</si>
  <si>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</si>
  <si>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</si>
  <si>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</si>
  <si>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</si>
  <si>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</si>
  <si>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</si>
  <si>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</si>
  <si>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</si>
  <si>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</si>
  <si>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</si>
  <si>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</si>
  <si>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</si>
  <si>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</si>
  <si>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</si>
  <si>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</si>
  <si>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</si>
  <si>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</si>
  <si>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</si>
  <si>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</si>
  <si>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</si>
  <si>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</si>
  <si>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</si>
  <si>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</si>
  <si>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</si>
  <si>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</si>
  <si>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</si>
  <si>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</si>
  <si>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</si>
  <si>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</si>
  <si>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</si>
  <si>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</si>
  <si>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</si>
  <si>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</si>
  <si>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</si>
  <si>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</si>
  <si>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</si>
  <si>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</si>
  <si>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</si>
  <si>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</si>
  <si>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</si>
  <si>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</si>
  <si>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</si>
  <si>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</si>
  <si>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</si>
  <si>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</si>
  <si>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</si>
  <si>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</si>
  <si>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</si>
  <si>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</si>
  <si>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</si>
  <si>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</si>
  <si>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</si>
  <si>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</si>
  <si>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</si>
  <si>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</si>
  <si>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</si>
  <si>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</si>
  <si>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</si>
  <si>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</si>
  <si>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</si>
  <si>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</si>
  <si>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</si>
  <si>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</si>
  <si>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</si>
  <si>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</si>
  <si>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</si>
  <si>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</si>
  <si>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</si>
  <si>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</si>
  <si>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</si>
  <si>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</si>
  <si>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</si>
  <si>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</si>
  <si>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</si>
  <si>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</si>
  <si>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</si>
  <si>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</si>
  <si>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</si>
  <si>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</si>
  <si>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</si>
  <si>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</si>
  <si>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</si>
  <si>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</si>
  <si>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</si>
  <si>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</si>
  <si>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</si>
  <si>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</si>
  <si>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</si>
  <si>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</si>
  <si>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</si>
  <si>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</si>
  <si>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</si>
  <si>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</si>
  <si>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</si>
  <si>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</si>
  <si>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</si>
  <si>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</si>
  <si>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</si>
  <si>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</si>
  <si>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</si>
  <si>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</si>
  <si>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</si>
  <si>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</si>
  <si>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</si>
  <si>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</si>
  <si>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</si>
  <si>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</si>
  <si>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</si>
  <si>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</si>
  <si>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</si>
  <si>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</si>
  <si>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</si>
  <si>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</si>
  <si>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</si>
  <si>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</si>
  <si>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</si>
  <si>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</si>
  <si>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</si>
  <si>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</si>
  <si>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</si>
  <si>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</si>
  <si>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</si>
  <si>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</si>
  <si>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</si>
  <si>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</si>
  <si>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</si>
  <si>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</si>
  <si>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</si>
  <si>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</si>
  <si>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</si>
  <si>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</si>
  <si>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</si>
  <si>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</si>
  <si>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</si>
  <si>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</si>
  <si>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</si>
  <si>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</si>
  <si>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</si>
  <si>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</si>
  <si>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</si>
  <si>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</si>
  <si>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</si>
  <si>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</si>
  <si>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</si>
  <si>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</si>
  <si>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</si>
  <si>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</si>
  <si>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</si>
  <si>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</si>
  <si>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</si>
  <si>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</si>
  <si>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</si>
  <si>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</si>
  <si>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</si>
  <si>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</si>
  <si>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</si>
  <si>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</si>
  <si>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</si>
  <si>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</si>
  <si>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</si>
  <si>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</si>
  <si>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</si>
  <si>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</si>
  <si>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</si>
  <si>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</si>
  <si>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</si>
  <si>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</si>
  <si>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</si>
  <si>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</si>
  <si>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</si>
  <si>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</si>
  <si>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</si>
  <si>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</si>
  <si>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</si>
  <si>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</si>
  <si>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</si>
  <si>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</si>
  <si>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</si>
  <si>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</si>
  <si>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</si>
  <si>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</si>
  <si>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</si>
  <si>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</si>
  <si>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</si>
  <si>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</si>
  <si>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</si>
  <si>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</si>
  <si>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</si>
  <si>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</si>
  <si>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</si>
  <si>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</si>
  <si>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</si>
  <si>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</si>
  <si>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</si>
  <si>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</si>
  <si>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</si>
  <si>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</si>
  <si>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</si>
  <si>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</si>
  <si>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</si>
  <si>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</si>
  <si>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</si>
  <si>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</si>
  <si>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</si>
  <si>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</si>
  <si>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</si>
  <si>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</si>
  <si>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</si>
  <si>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</si>
  <si>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</si>
  <si>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</si>
  <si>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</si>
  <si>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</si>
  <si>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</si>
  <si>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</si>
  <si>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</si>
  <si>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</si>
  <si>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</si>
  <si>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</si>
  <si>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</si>
  <si>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</si>
  <si>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</si>
  <si>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</si>
  <si>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</si>
  <si>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</si>
  <si>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</si>
  <si>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</si>
  <si>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</si>
  <si>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</si>
  <si>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</si>
  <si>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</si>
  <si>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</si>
  <si>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</si>
  <si>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</si>
  <si>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</si>
  <si>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</si>
  <si>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</si>
  <si>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</si>
  <si>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</si>
  <si>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</si>
  <si>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</si>
  <si>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</si>
  <si>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</si>
  <si>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</si>
  <si>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</si>
  <si>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</si>
  <si>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</si>
  <si>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</si>
  <si>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</si>
  <si>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</si>
  <si>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</si>
  <si>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</si>
  <si>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</si>
  <si>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</si>
  <si>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</si>
  <si>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</si>
  <si>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</si>
  <si>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</si>
  <si>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</si>
  <si>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</si>
  <si>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</si>
  <si>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</si>
  <si>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</si>
  <si>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</si>
  <si>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</si>
  <si>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</si>
  <si>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</si>
  <si>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</si>
  <si>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</si>
  <si>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</si>
  <si>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</si>
  <si>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</si>
  <si>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</si>
  <si>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</si>
  <si>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</si>
  <si>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</si>
  <si>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</si>
  <si>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</si>
  <si>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</si>
  <si>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</si>
  <si>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</si>
  <si>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</si>
  <si>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</si>
  <si>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</si>
  <si>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</si>
  <si>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</si>
  <si>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</si>
  <si>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</si>
  <si>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</si>
  <si>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</si>
  <si>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</si>
  <si>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</si>
  <si>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</si>
  <si>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</si>
  <si>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</si>
  <si>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</si>
  <si>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</si>
  <si>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</si>
  <si>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</si>
  <si>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</si>
  <si>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</si>
  <si>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</si>
  <si>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</si>
  <si>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</si>
  <si>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</si>
  <si>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</si>
  <si>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</si>
  <si>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</si>
  <si>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</si>
  <si>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</si>
  <si>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</si>
  <si>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</si>
  <si>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</si>
  <si>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</si>
  <si>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</si>
  <si>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</si>
  <si>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</si>
  <si>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</si>
  <si>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</si>
  <si>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</si>
  <si>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</si>
  <si>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</si>
  <si>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</si>
  <si>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</si>
  <si>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</si>
  <si>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</si>
  <si>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</si>
  <si>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</si>
  <si>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</si>
  <si>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</si>
  <si>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</si>
  <si>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</si>
  <si>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</si>
  <si>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</si>
  <si>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</si>
  <si>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</si>
  <si>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</si>
  <si>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</si>
  <si>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</si>
  <si>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</si>
  <si>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</si>
  <si>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</si>
  <si>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</si>
  <si>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</si>
  <si>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</si>
  <si>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</si>
  <si>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</si>
  <si>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</si>
  <si>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</si>
  <si>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</si>
  <si>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</si>
  <si>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</si>
  <si>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</si>
  <si>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</si>
  <si>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</si>
  <si>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</si>
  <si>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</si>
  <si>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</si>
  <si>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</si>
  <si>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</si>
  <si>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</si>
  <si>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</si>
  <si>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</si>
  <si>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</si>
  <si>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</si>
  <si>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</si>
  <si>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</si>
  <si>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</si>
  <si>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</si>
  <si>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</si>
  <si>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</si>
  <si>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</si>
  <si>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</si>
  <si>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</si>
  <si>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</si>
  <si>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</si>
  <si>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</si>
  <si>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</si>
  <si>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</si>
  <si>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</si>
  <si>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</si>
  <si>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</si>
  <si>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</si>
  <si>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</si>
  <si>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</si>
  <si>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</si>
  <si>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</si>
  <si>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</si>
  <si>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</si>
  <si>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</si>
  <si>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</si>
  <si>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</si>
  <si>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</si>
  <si>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</si>
  <si>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</si>
  <si>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</si>
  <si>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</si>
  <si>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</si>
  <si>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</si>
  <si>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</si>
  <si>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</si>
  <si>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</si>
  <si>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</si>
  <si>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</si>
  <si>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</si>
  <si>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</si>
  <si>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</si>
  <si>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</si>
  <si>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</si>
  <si>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</si>
  <si>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</si>
  <si>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</si>
  <si>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</si>
  <si>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</si>
  <si>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</si>
  <si>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</si>
  <si>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</si>
  <si>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</si>
  <si>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</si>
  <si>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</si>
  <si>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</si>
  <si>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</si>
  <si>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</si>
  <si>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</si>
  <si>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</si>
  <si>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</si>
  <si>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</si>
  <si>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</si>
  <si>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</si>
  <si>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</si>
  <si>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</si>
  <si>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</si>
  <si>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</si>
  <si>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</si>
  <si>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</si>
  <si>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</si>
  <si>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</si>
  <si>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</si>
  <si>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</si>
  <si>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</si>
  <si>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</si>
  <si>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</si>
  <si>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</si>
  <si>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</si>
  <si>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</si>
  <si>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</si>
  <si>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</si>
  <si>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</si>
  <si>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</si>
  <si>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</si>
  <si>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</si>
  <si>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</si>
  <si>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</si>
  <si>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</si>
  <si>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</si>
  <si>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</si>
  <si>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</si>
  <si>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</si>
  <si>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</si>
  <si>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</si>
  <si>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</si>
  <si>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</si>
  <si>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</si>
  <si>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</si>
  <si>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</si>
  <si>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</si>
  <si>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</si>
  <si>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</si>
  <si>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</si>
  <si>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</si>
  <si>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</si>
  <si>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</si>
  <si>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</si>
  <si>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</si>
  <si>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</si>
  <si>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</si>
  <si>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</si>
  <si>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</si>
  <si>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</si>
  <si>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</si>
  <si>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</si>
  <si>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</si>
  <si>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</si>
  <si>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</si>
  <si>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</si>
  <si>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</si>
  <si>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</si>
  <si>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</si>
  <si>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</si>
  <si>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</si>
  <si>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</si>
  <si>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</si>
  <si>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</si>
  <si>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</si>
  <si>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</si>
  <si>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</si>
  <si>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</si>
  <si>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</si>
  <si>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</si>
  <si>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</si>
  <si>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</si>
  <si>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</si>
  <si>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</si>
  <si>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</si>
  <si>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</si>
  <si>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</si>
  <si>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</si>
  <si>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</si>
  <si>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</si>
  <si>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</si>
  <si>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</si>
  <si>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</si>
  <si>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</si>
  <si>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</si>
  <si>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</si>
  <si>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</si>
  <si>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</si>
  <si>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</si>
  <si>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</si>
  <si>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</si>
  <si>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</si>
  <si>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</si>
  <si>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</si>
  <si>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</si>
  <si>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</si>
  <si>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</si>
  <si>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</si>
  <si>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</si>
  <si>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</si>
  <si>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</si>
  <si>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</si>
  <si>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</si>
  <si>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</si>
  <si>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</si>
  <si>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</si>
  <si>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</si>
  <si>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</si>
  <si>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</si>
  <si>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</si>
  <si>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</si>
  <si>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</si>
  <si>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</si>
  <si>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</si>
  <si>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</si>
  <si>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</si>
  <si>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</si>
  <si>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</si>
  <si>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</si>
  <si>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</si>
  <si>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</si>
  <si>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</si>
  <si>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</si>
  <si>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</si>
  <si>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</si>
  <si>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</si>
  <si>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</si>
  <si>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</si>
  <si>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</si>
  <si>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</si>
  <si>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</si>
  <si>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</si>
  <si>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</si>
  <si>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</si>
  <si>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</si>
  <si>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</si>
  <si>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</si>
  <si>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</si>
  <si>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</si>
  <si>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</si>
  <si>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</si>
  <si>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</si>
  <si>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</si>
  <si>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</si>
  <si>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</si>
  <si>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</si>
  <si>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</si>
  <si>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</si>
  <si>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</si>
  <si>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</si>
  <si>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</si>
  <si>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</si>
  <si>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</si>
  <si>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</si>
  <si>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</si>
  <si>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</si>
  <si>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</si>
  <si>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</si>
  <si>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</si>
  <si>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</si>
  <si>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</si>
  <si>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</si>
  <si>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</si>
  <si>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</si>
  <si>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</si>
  <si>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</si>
  <si>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</si>
  <si>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</si>
  <si>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</si>
  <si>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</si>
  <si>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</si>
  <si>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</si>
  <si>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</si>
  <si>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</si>
  <si>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</si>
  <si>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</si>
  <si>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</si>
  <si>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</si>
  <si>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</si>
  <si>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</si>
  <si>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</si>
  <si>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</si>
  <si>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</si>
  <si>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</si>
  <si>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</si>
  <si>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</si>
  <si>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</si>
  <si>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</si>
  <si>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</si>
  <si>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</si>
  <si>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</si>
  <si>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</si>
  <si>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</si>
  <si>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</si>
  <si>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</si>
  <si>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</si>
  <si>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</si>
  <si>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</si>
  <si>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</si>
  <si>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</si>
  <si>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</si>
  <si>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</si>
  <si>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</si>
  <si>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</si>
  <si>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</si>
  <si>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</si>
  <si>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</si>
  <si>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</si>
  <si>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</si>
  <si>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</si>
  <si>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</si>
  <si>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</si>
  <si>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</si>
  <si>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</si>
  <si>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</si>
  <si>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</si>
  <si>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</si>
  <si>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</si>
  <si>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</si>
  <si>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</si>
  <si>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</si>
  <si>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</si>
  <si>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</si>
  <si>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</si>
  <si>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</si>
  <si>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</si>
  <si>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</si>
  <si>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</si>
  <si>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</si>
  <si>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</si>
  <si>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</si>
  <si>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</si>
  <si>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</si>
  <si>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</si>
  <si>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</si>
  <si>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</si>
  <si>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</si>
  <si>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</si>
  <si>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</si>
  <si>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</si>
  <si>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</si>
  <si>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</si>
  <si>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</si>
  <si>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</si>
  <si>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</si>
  <si>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</si>
  <si>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</si>
  <si>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</si>
  <si>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</si>
  <si>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</si>
  <si>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</si>
  <si>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</si>
  <si>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</si>
  <si>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</si>
  <si>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</si>
  <si>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</si>
  <si>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</si>
  <si>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</si>
  <si>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</si>
  <si>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</si>
  <si>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</si>
  <si>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</si>
  <si>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</si>
  <si>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</si>
  <si>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</si>
  <si>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</si>
  <si>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</si>
  <si>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</si>
  <si>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</si>
  <si>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</si>
  <si>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</si>
  <si>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</si>
  <si>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</si>
  <si>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</si>
  <si>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</si>
  <si>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</si>
  <si>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</si>
  <si>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</si>
  <si>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</si>
  <si>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</si>
  <si>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</si>
  <si>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</si>
  <si>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</si>
  <si>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</si>
  <si>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</si>
  <si>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</si>
  <si>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</si>
  <si>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</si>
  <si>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</si>
  <si>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</si>
  <si>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</si>
  <si>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</si>
  <si>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</si>
  <si>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</si>
  <si>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</si>
  <si>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</si>
  <si>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</si>
  <si>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</si>
  <si>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</si>
  <si>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</si>
  <si>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</si>
  <si>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</si>
  <si>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</si>
  <si>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</si>
  <si>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</si>
  <si>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</si>
  <si>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</si>
  <si>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</si>
  <si>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</si>
  <si>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</si>
  <si>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</si>
  <si>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</si>
  <si>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</si>
  <si>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</si>
  <si>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</si>
  <si>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</si>
  <si>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</si>
  <si>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</si>
  <si>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</si>
  <si>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</si>
  <si>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</si>
  <si>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</si>
  <si>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</si>
  <si>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</si>
  <si>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</si>
  <si>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</si>
  <si>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</si>
  <si>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</si>
  <si>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</si>
  <si>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</si>
  <si>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</si>
  <si>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</si>
  <si>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</si>
  <si>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</si>
  <si>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</si>
  <si>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</si>
  <si>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</si>
  <si>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</si>
  <si>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</si>
  <si>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</si>
  <si>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</si>
  <si>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</si>
  <si>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</si>
  <si>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</si>
  <si>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</si>
  <si>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</si>
  <si>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</si>
  <si>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</si>
  <si>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</si>
  <si>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</si>
  <si>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</si>
  <si>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</si>
  <si>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</si>
  <si>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</si>
  <si>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</si>
  <si>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</si>
  <si>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</si>
  <si>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</si>
  <si>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</si>
  <si>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</si>
  <si>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</si>
  <si>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</si>
  <si>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</si>
  <si>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</si>
  <si>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</si>
  <si>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</si>
  <si>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</si>
  <si>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</si>
  <si>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</si>
  <si>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</si>
  <si>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</si>
  <si>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</si>
  <si>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</si>
  <si>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</si>
  <si>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</si>
  <si>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</si>
  <si>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</si>
  <si>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</si>
  <si>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</si>
  <si>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</si>
  <si>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</si>
  <si>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</si>
  <si>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</si>
  <si>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</si>
  <si>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</si>
  <si>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</si>
  <si>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</si>
  <si>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</si>
  <si>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</si>
  <si>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</si>
  <si>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</si>
  <si>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</si>
  <si>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</si>
  <si>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</si>
  <si>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</si>
  <si>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</si>
  <si>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</si>
  <si>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</si>
  <si>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</si>
  <si>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</si>
  <si>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</si>
  <si>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</si>
  <si>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</si>
  <si>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</si>
  <si>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</si>
  <si>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</si>
  <si>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</si>
  <si>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</si>
  <si>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</si>
  <si>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</si>
  <si>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</si>
  <si>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</si>
  <si>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</si>
  <si>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</si>
  <si>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</si>
  <si>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</si>
  <si>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</si>
  <si>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</si>
  <si>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</si>
  <si>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</si>
  <si>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</si>
  <si>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</si>
  <si>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</si>
  <si>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</si>
  <si>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</si>
  <si>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</si>
  <si>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</si>
  <si>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</si>
  <si>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</si>
  <si>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</si>
  <si>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</si>
  <si>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</si>
  <si>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</si>
  <si>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</si>
  <si>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</si>
  <si>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</si>
  <si>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</si>
  <si>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</si>
  <si>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</si>
  <si>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</si>
  <si>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</si>
  <si>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</si>
  <si>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</si>
  <si>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</si>
  <si>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</si>
  <si>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</si>
  <si>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</si>
  <si>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</si>
  <si>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</si>
  <si>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</si>
  <si>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</si>
  <si>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</si>
  <si>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</si>
  <si>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</si>
  <si>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</si>
  <si>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</si>
  <si>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</si>
  <si>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</si>
  <si>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</si>
  <si>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</si>
  <si>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</si>
  <si>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</si>
  <si>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</si>
  <si>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</si>
  <si>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</si>
  <si>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</si>
  <si>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</si>
  <si>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</si>
  <si>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</si>
  <si>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</si>
  <si>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</si>
  <si>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</si>
  <si>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</si>
  <si>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</si>
  <si>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</si>
  <si>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</si>
  <si>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</si>
  <si>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</si>
  <si>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</si>
  <si>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</si>
  <si>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</si>
  <si>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</si>
  <si>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</si>
  <si>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</si>
  <si>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</si>
  <si>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</si>
  <si>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</si>
  <si>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</si>
  <si>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</si>
  <si>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</si>
  <si>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</si>
  <si>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</si>
  <si>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</si>
  <si>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</si>
  <si>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</si>
  <si>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</si>
  <si>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</si>
  <si>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</si>
  <si>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</si>
  <si>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</si>
  <si>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</si>
  <si>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</si>
  <si>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</si>
  <si>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</si>
  <si>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</si>
  <si>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</si>
  <si>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</si>
  <si>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</si>
  <si>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</si>
  <si>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</si>
  <si>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</si>
  <si>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</si>
  <si>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</si>
  <si>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</si>
  <si>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</si>
  <si>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</si>
  <si>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</si>
  <si>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</si>
  <si>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</si>
  <si>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</si>
  <si>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</si>
  <si>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</si>
  <si>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</si>
  <si>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</si>
  <si>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</si>
  <si>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</si>
  <si>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</si>
  <si>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</si>
  <si>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</si>
  <si>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</si>
  <si>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</si>
  <si>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</si>
  <si>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</si>
  <si>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</si>
  <si>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</si>
  <si>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</si>
  <si>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</si>
  <si>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</si>
  <si>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</si>
  <si>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</si>
  <si>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</si>
  <si>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</si>
  <si>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</si>
  <si>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</si>
  <si>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</si>
  <si>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</si>
  <si>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</si>
  <si>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</si>
  <si>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</si>
  <si>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</si>
  <si>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</si>
  <si>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</si>
  <si>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</si>
  <si>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</si>
  <si>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</si>
  <si>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</si>
  <si>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</si>
  <si>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</si>
  <si>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</si>
  <si>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</si>
  <si>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</si>
  <si>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</si>
  <si>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</si>
  <si>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</si>
  <si>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</si>
  <si>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</si>
  <si>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</si>
  <si>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</si>
  <si>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</si>
  <si>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</si>
  <si>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</si>
  <si>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</si>
  <si>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</si>
  <si>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</si>
  <si>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</si>
  <si>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</si>
  <si>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</si>
  <si>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</si>
  <si>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</si>
  <si>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</si>
  <si>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</si>
  <si>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</si>
  <si>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</si>
  <si>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</si>
  <si>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</si>
  <si>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</si>
  <si>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</si>
  <si>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</si>
  <si>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</si>
  <si>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</si>
  <si>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</si>
  <si>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</si>
  <si>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</si>
  <si>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</si>
  <si>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</si>
  <si>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</si>
  <si>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</si>
  <si>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</si>
  <si>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</si>
  <si>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</si>
  <si>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</si>
  <si>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</si>
  <si>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</si>
  <si>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</si>
  <si>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</si>
  <si>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</si>
  <si>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</si>
  <si>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</si>
  <si>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</si>
  <si>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</si>
  <si>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</si>
  <si>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</si>
  <si>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</si>
  <si>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</si>
  <si>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</si>
  <si>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</si>
  <si>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</si>
  <si>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</si>
  <si>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</si>
  <si>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</si>
  <si>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</si>
  <si>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</si>
  <si>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</si>
  <si>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</si>
  <si>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</si>
  <si>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</si>
  <si>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</si>
  <si>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</si>
  <si>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</si>
  <si>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</si>
  <si>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</si>
  <si>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</si>
  <si>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</si>
  <si>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</si>
  <si>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</si>
  <si>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</si>
  <si>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</si>
  <si>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</si>
  <si>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</si>
  <si>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</si>
  <si>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</si>
  <si>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</si>
  <si>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</si>
  <si>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</si>
  <si>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</si>
  <si>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</si>
  <si>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</si>
  <si>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</si>
  <si>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</si>
  <si>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</si>
  <si>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</si>
  <si>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</si>
  <si>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</si>
  <si>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</si>
  <si>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</si>
  <si>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</si>
  <si>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</si>
  <si>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</si>
  <si>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</si>
  <si>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</si>
  <si>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</si>
  <si>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</si>
  <si>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</si>
  <si>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</si>
  <si>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</si>
  <si>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</si>
  <si>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</si>
  <si>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</si>
  <si>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</si>
  <si>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</si>
  <si>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</si>
  <si>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</si>
  <si>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</si>
  <si>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</si>
  <si>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</si>
  <si>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</si>
  <si>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</si>
  <si>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</si>
  <si>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</si>
  <si>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</si>
  <si>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</si>
  <si>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</si>
  <si>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</si>
  <si>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</si>
  <si>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</si>
  <si>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</si>
  <si>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</si>
  <si>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</si>
  <si>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</si>
  <si>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</si>
  <si>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</si>
  <si>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</si>
  <si>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</si>
  <si>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</si>
  <si>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</si>
  <si>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</si>
  <si>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</si>
  <si>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</si>
  <si>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</si>
  <si>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</si>
  <si>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</si>
  <si>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</si>
  <si>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</si>
  <si>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</si>
  <si>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</si>
  <si>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</si>
  <si>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</si>
  <si>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</si>
  <si>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</si>
  <si>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</si>
  <si>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</si>
  <si>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</si>
  <si>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</si>
  <si>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</si>
  <si>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</si>
  <si>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</si>
  <si>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</si>
  <si>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</si>
  <si>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</si>
  <si>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</si>
  <si>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</si>
  <si>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</si>
  <si>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</si>
  <si>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</si>
  <si>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</si>
  <si>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</si>
  <si>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</si>
  <si>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</si>
  <si>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</si>
  <si>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</si>
  <si>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</si>
  <si>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</si>
  <si>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</si>
  <si>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</si>
  <si>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</si>
  <si>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</si>
  <si>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</si>
  <si>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</si>
  <si>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</si>
  <si>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</si>
  <si>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</si>
  <si>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</si>
  <si>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</si>
  <si>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</si>
  <si>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</si>
  <si>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</si>
  <si>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</si>
  <si>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</si>
  <si>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</si>
  <si>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</si>
  <si>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</si>
  <si>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</si>
  <si>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</si>
  <si>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</si>
  <si>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</si>
  <si>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</si>
  <si>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</si>
  <si>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</si>
  <si>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</si>
  <si>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</si>
  <si>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</si>
  <si>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</si>
  <si>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</si>
  <si>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</si>
  <si>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</si>
  <si>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</si>
  <si>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</si>
  <si>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</si>
  <si>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</si>
  <si>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</si>
  <si>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</si>
  <si>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</si>
  <si>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</si>
  <si>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</si>
  <si>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</si>
  <si>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</si>
  <si>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</si>
  <si>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</si>
  <si>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</si>
  <si>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</si>
  <si>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</si>
  <si>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</si>
  <si>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</si>
  <si>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</si>
  <si>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</si>
  <si>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</si>
  <si>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</si>
  <si>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</si>
  <si>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</si>
  <si>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</si>
  <si>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</si>
  <si>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</si>
  <si>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</si>
  <si>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</si>
  <si>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</si>
  <si>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</si>
  <si>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</si>
  <si>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</si>
  <si>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</si>
  <si>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</si>
  <si>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</si>
  <si>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</si>
  <si>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</si>
  <si>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</si>
  <si>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</si>
  <si>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</si>
  <si>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</si>
  <si>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</si>
  <si>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</si>
  <si>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</si>
  <si>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</si>
  <si>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</si>
  <si>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</si>
  <si>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</si>
  <si>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</si>
  <si>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</si>
  <si>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</si>
  <si>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</si>
  <si>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</si>
  <si>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</si>
  <si>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</si>
  <si>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</si>
  <si>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</si>
  <si>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</si>
  <si>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</si>
  <si>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</si>
  <si>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</si>
  <si>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</si>
  <si>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</si>
  <si>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</si>
  <si>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</si>
  <si>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</si>
  <si>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</si>
  <si>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</si>
  <si>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</si>
  <si>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</si>
  <si>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</si>
  <si>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</si>
  <si>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</si>
  <si>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</si>
  <si>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</si>
  <si>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</si>
  <si>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</si>
  <si>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</si>
  <si>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</si>
  <si>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</si>
  <si>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</si>
  <si>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</si>
  <si>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</si>
  <si>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</si>
  <si>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</si>
  <si>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</si>
  <si>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</si>
  <si>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</si>
  <si>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</si>
  <si>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</si>
  <si>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</si>
  <si>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</si>
  <si>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</si>
  <si>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</si>
  <si>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</si>
  <si>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</si>
  <si>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</si>
  <si>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</si>
  <si>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</si>
  <si>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</si>
  <si>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</si>
  <si>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</si>
  <si>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</si>
  <si>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</si>
  <si>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</si>
  <si>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</si>
  <si>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</si>
  <si>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</si>
  <si>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</si>
  <si>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</si>
  <si>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</si>
  <si>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</si>
  <si>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</si>
  <si>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</si>
  <si>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</si>
  <si>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</si>
  <si>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</si>
  <si>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</si>
  <si>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</si>
  <si>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</si>
  <si>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</si>
  <si>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</si>
  <si>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</si>
  <si>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</si>
  <si>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</si>
  <si>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</si>
  <si>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</si>
  <si>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</si>
  <si>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</si>
  <si>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</si>
  <si>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</si>
  <si>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</si>
  <si>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</si>
  <si>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</si>
  <si>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</si>
  <si>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</si>
  <si>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</si>
  <si>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</si>
  <si>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</si>
  <si>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</si>
  <si>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</si>
  <si>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</si>
  <si>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</si>
  <si>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</si>
  <si>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</si>
  <si>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</si>
  <si>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</si>
  <si>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</si>
  <si>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</si>
  <si>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</si>
  <si>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</si>
  <si>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</si>
  <si>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</si>
  <si>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</si>
  <si>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</si>
  <si>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</si>
  <si>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</si>
  <si>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</si>
  <si>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</si>
  <si>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</si>
  <si>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</si>
  <si>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</si>
  <si>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</si>
  <si>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</si>
  <si>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</si>
  <si>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</si>
  <si>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</si>
  <si>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</si>
  <si>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</si>
  <si>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</si>
  <si>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</si>
  <si>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</si>
  <si>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</si>
  <si>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</si>
  <si>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</si>
  <si>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</si>
  <si>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</si>
  <si>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</si>
  <si>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</si>
  <si>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</si>
  <si>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</si>
  <si>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</si>
  <si>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</si>
  <si>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</si>
  <si>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</si>
  <si>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</si>
  <si>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</si>
  <si>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</si>
  <si>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</si>
  <si>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</si>
  <si>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</si>
  <si>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</si>
  <si>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</si>
  <si>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</si>
  <si>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</si>
  <si>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</si>
  <si>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</si>
  <si>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</si>
  <si>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</si>
  <si>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</si>
  <si>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</si>
  <si>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</si>
  <si>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</si>
  <si>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</si>
  <si>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</si>
  <si>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</si>
  <si>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</si>
  <si>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</si>
  <si>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</si>
  <si>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</si>
  <si>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</si>
  <si>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</si>
  <si>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</si>
  <si>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</si>
  <si>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</si>
  <si>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</si>
  <si>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</si>
  <si>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</si>
  <si>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</si>
  <si>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</si>
  <si>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</si>
  <si>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</si>
  <si>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</si>
  <si>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</si>
  <si>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</si>
  <si>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</si>
  <si>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</si>
  <si>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</si>
  <si>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</si>
  <si>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</si>
  <si>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</si>
  <si>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</si>
  <si>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</si>
  <si>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</si>
  <si>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</si>
  <si>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</si>
  <si>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</si>
  <si>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</si>
  <si>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</si>
  <si>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</si>
  <si>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</si>
  <si>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</si>
  <si>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</si>
  <si>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</si>
  <si>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</si>
  <si>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</si>
  <si>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</si>
  <si>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</si>
  <si>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</si>
  <si>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</si>
  <si>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</si>
  <si>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</si>
  <si>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</si>
  <si>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</si>
  <si>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</si>
  <si>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</si>
  <si>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</si>
  <si>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</si>
  <si>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</si>
  <si>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</si>
  <si>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</si>
  <si>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</si>
  <si>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</si>
  <si>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</si>
  <si>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</si>
  <si>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</si>
  <si>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</si>
  <si>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</si>
  <si>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</si>
  <si>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</si>
  <si>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</si>
  <si>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</si>
  <si>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</si>
  <si>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</si>
  <si>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</si>
  <si>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</si>
  <si>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</si>
  <si>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</si>
  <si>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</si>
  <si>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</si>
  <si>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</si>
  <si>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</si>
  <si>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</si>
  <si>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</si>
  <si>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</si>
  <si>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</si>
  <si>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</si>
  <si>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</si>
  <si>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</si>
  <si>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</si>
  <si>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</si>
  <si>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</si>
  <si>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</si>
  <si>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</si>
  <si>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</si>
  <si>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</si>
  <si>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</si>
  <si>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</si>
  <si>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</si>
  <si>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</si>
  <si>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</si>
  <si>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</si>
  <si>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</si>
  <si>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</si>
  <si>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</si>
  <si>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</si>
  <si>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</si>
  <si>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</si>
  <si>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</si>
  <si>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</si>
  <si>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</si>
  <si>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</si>
  <si>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</si>
  <si>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</si>
  <si>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</si>
  <si>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</si>
  <si>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</si>
  <si>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</si>
  <si>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</si>
  <si>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</si>
  <si>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</si>
  <si>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</si>
  <si>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</si>
  <si>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</si>
  <si>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</si>
  <si>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</si>
  <si>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</si>
  <si>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</si>
  <si>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</si>
  <si>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</si>
  <si>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</si>
  <si>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</si>
  <si>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</si>
  <si>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</si>
  <si>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</si>
  <si>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</si>
  <si>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</si>
  <si>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</si>
  <si>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</si>
  <si>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</si>
  <si>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</si>
  <si>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</si>
  <si>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</si>
  <si>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</si>
  <si>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</si>
  <si>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</si>
  <si>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</si>
  <si>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</si>
  <si>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</si>
  <si>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</si>
  <si>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</si>
  <si>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</si>
  <si>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</si>
  <si>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</si>
  <si>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</si>
  <si>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</si>
  <si>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</si>
  <si>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</si>
  <si>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</si>
  <si>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</si>
  <si>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</si>
  <si>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</si>
  <si>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</si>
  <si>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</si>
  <si>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</si>
  <si>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</si>
  <si>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</si>
  <si>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</si>
  <si>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</si>
  <si>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</si>
  <si>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</si>
  <si>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</si>
  <si>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</si>
  <si>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</si>
  <si>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</si>
  <si>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</si>
  <si>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</si>
  <si>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</si>
  <si>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</si>
  <si>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</si>
  <si>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</si>
  <si>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</si>
  <si>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</si>
  <si>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</si>
  <si>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</si>
  <si>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</si>
  <si>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</si>
  <si>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</si>
  <si>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</si>
  <si>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</si>
  <si>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</si>
  <si>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</si>
  <si>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</si>
  <si>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</si>
  <si>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</si>
  <si>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</si>
  <si>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</si>
  <si>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</si>
  <si>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</si>
  <si>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</si>
  <si>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</si>
  <si>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</si>
  <si>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</si>
  <si>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</si>
  <si>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</si>
  <si>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</si>
  <si>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</si>
  <si>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</si>
  <si>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</si>
  <si>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</si>
  <si>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</si>
  <si>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</si>
  <si>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</si>
  <si>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</si>
  <si>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</si>
  <si>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</si>
  <si>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</si>
  <si>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</si>
  <si>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</si>
  <si>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</si>
  <si>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</si>
  <si>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</si>
  <si>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</si>
  <si>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</si>
  <si>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</si>
  <si>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</si>
  <si>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</si>
  <si>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</si>
  <si>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</si>
  <si>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</si>
  <si>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</si>
  <si>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</si>
  <si>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</si>
  <si>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</si>
  <si>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</si>
  <si>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</si>
  <si>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</si>
  <si>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</si>
  <si>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</si>
  <si>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</si>
  <si>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</si>
  <si>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</si>
  <si>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</si>
  <si>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</si>
  <si>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</si>
  <si>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</si>
  <si>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</si>
  <si>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</si>
  <si>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</si>
  <si>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</si>
  <si>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</si>
  <si>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</si>
  <si>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</si>
  <si>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</si>
  <si>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</si>
  <si>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</si>
  <si>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</si>
  <si>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</si>
  <si>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</si>
  <si>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</si>
  <si>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</si>
  <si>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</si>
  <si>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</si>
  <si>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</si>
  <si>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</si>
  <si>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</si>
  <si>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</si>
  <si>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</si>
  <si>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</si>
  <si>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</si>
  <si>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</si>
  <si>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</si>
  <si>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</si>
  <si>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</si>
  <si>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</si>
  <si>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</si>
  <si>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</si>
  <si>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</si>
  <si>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</si>
  <si>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</si>
  <si>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</si>
  <si>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</si>
  <si>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</si>
  <si>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</si>
  <si>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</si>
  <si>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</si>
  <si>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</si>
  <si>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</si>
  <si>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</si>
  <si>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</si>
  <si>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</si>
  <si>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</si>
  <si>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</si>
  <si>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</si>
  <si>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</si>
  <si>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</si>
  <si>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</si>
  <si>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</si>
  <si>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</si>
  <si>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</si>
  <si>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</si>
  <si>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</si>
  <si>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</si>
  <si>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</si>
  <si>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</si>
  <si>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</si>
  <si>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</si>
  <si>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</si>
  <si>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</si>
  <si>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</si>
  <si>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</si>
  <si>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</si>
  <si>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</si>
  <si>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</si>
  <si>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</si>
  <si>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</si>
  <si>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</si>
  <si>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</si>
  <si>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</si>
  <si>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</si>
  <si>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</si>
  <si>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</si>
  <si>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</si>
  <si>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</si>
  <si>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</si>
  <si>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</si>
  <si>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</si>
  <si>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</si>
  <si>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</si>
  <si>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</si>
  <si>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</si>
  <si>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</si>
  <si>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</si>
  <si>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</si>
  <si>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</si>
  <si>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</si>
  <si>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</si>
  <si>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</si>
  <si>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</si>
  <si>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</si>
  <si>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</si>
  <si>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</si>
  <si>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</si>
  <si>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</si>
  <si>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</si>
  <si>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</si>
  <si>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</si>
  <si>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</si>
  <si>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</si>
  <si>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</si>
  <si>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</si>
  <si>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</si>
  <si>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</si>
  <si>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</si>
  <si>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</si>
  <si>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</si>
  <si>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</si>
  <si>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</si>
  <si>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</si>
  <si>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</si>
  <si>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</si>
  <si>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</si>
  <si>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</si>
  <si>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</si>
  <si>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</si>
  <si>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</si>
  <si>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</si>
  <si>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</si>
  <si>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</si>
  <si>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</si>
  <si>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</si>
  <si>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</si>
  <si>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</si>
  <si>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</si>
  <si>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</si>
  <si>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</si>
  <si>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</si>
  <si>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</si>
  <si>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</si>
  <si>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</si>
  <si>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</si>
  <si>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</si>
  <si>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</si>
  <si>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</si>
  <si>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</si>
  <si>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</si>
  <si>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</si>
  <si>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</si>
  <si>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</si>
  <si>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</si>
  <si>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</si>
  <si>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</si>
  <si>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</si>
  <si>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</si>
  <si>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</si>
  <si>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</si>
  <si>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</si>
  <si>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</si>
  <si>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</si>
  <si>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</si>
  <si>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</si>
  <si>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</si>
  <si>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</si>
  <si>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</si>
  <si>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</si>
  <si>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</si>
  <si>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</si>
  <si>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</si>
  <si>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</si>
  <si>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</si>
  <si>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</si>
  <si>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</si>
  <si>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</si>
  <si>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</si>
  <si>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</si>
  <si>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</si>
  <si>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</si>
  <si>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</si>
  <si>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</si>
  <si>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</si>
  <si>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</si>
  <si>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</si>
  <si>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</si>
  <si>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</si>
  <si>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</si>
  <si>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</si>
  <si>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</si>
  <si>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</si>
  <si>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</si>
  <si>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</si>
  <si>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</si>
  <si>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</si>
  <si>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</si>
  <si>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</si>
  <si>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</si>
  <si>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</si>
  <si>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</si>
  <si>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</si>
  <si>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</si>
  <si>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</si>
  <si>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</si>
  <si>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</si>
  <si>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</si>
  <si>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</si>
  <si>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</si>
  <si>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</si>
  <si>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</si>
  <si>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</si>
  <si>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</si>
  <si>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</si>
  <si>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</si>
  <si>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</si>
  <si>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</si>
  <si>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</si>
  <si>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</si>
  <si>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</si>
  <si>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</si>
  <si>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</si>
  <si>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</si>
  <si>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</si>
  <si>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</si>
  <si>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</si>
  <si>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</si>
  <si>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</si>
  <si>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</si>
  <si>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</si>
  <si>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</si>
  <si>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</si>
  <si>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</si>
  <si>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</si>
  <si>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</si>
  <si>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</si>
  <si>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</si>
  <si>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</si>
  <si>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</si>
  <si>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</si>
  <si>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</si>
  <si>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</si>
  <si>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</si>
  <si>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</si>
  <si>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</si>
  <si>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</si>
  <si>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</si>
  <si>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</si>
  <si>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</si>
  <si>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</si>
  <si>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</si>
  <si>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</si>
  <si>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</si>
  <si>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</si>
  <si>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</si>
  <si>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</si>
  <si>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</si>
  <si>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</si>
  <si>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</si>
  <si>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</si>
  <si>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</si>
  <si>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</si>
  <si>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</si>
  <si>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</si>
  <si>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</si>
  <si>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</si>
  <si>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</si>
  <si>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</si>
  <si>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</si>
  <si>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</si>
  <si>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</si>
  <si>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</si>
  <si>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</si>
  <si>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</si>
  <si>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</si>
  <si>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</si>
  <si>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</si>
  <si>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</si>
  <si>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</si>
  <si>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</si>
  <si>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</si>
  <si>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</si>
  <si>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</si>
  <si>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</si>
  <si>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</si>
  <si>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</si>
  <si>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</si>
  <si>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</si>
  <si>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</si>
  <si>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</si>
  <si>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</si>
  <si>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</si>
  <si>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</si>
  <si>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</si>
  <si>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</si>
  <si>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</si>
  <si>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</si>
  <si>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</si>
  <si>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</si>
  <si>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</si>
  <si>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</si>
  <si>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</si>
  <si>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</si>
  <si>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</si>
  <si>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</si>
  <si>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</si>
  <si>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</si>
  <si>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</si>
  <si>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</si>
  <si>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</si>
  <si>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</si>
  <si>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</si>
  <si>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</si>
  <si>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</si>
  <si>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</si>
  <si>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</si>
  <si>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</si>
  <si>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</si>
  <si>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</si>
  <si>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</si>
  <si>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</si>
  <si>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</si>
  <si>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</si>
  <si>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</si>
  <si>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</si>
  <si>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</si>
  <si>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</si>
  <si>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</si>
  <si>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</si>
  <si>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</si>
  <si>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</si>
  <si>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</si>
  <si>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</si>
  <si>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</si>
  <si>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</si>
  <si>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</si>
  <si>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</si>
  <si>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</si>
  <si>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</si>
  <si>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</si>
  <si>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</si>
  <si>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</si>
  <si>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</si>
  <si>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</si>
  <si>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</si>
  <si>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</si>
  <si>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</si>
  <si>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</si>
  <si>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</si>
  <si>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</si>
  <si>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</si>
  <si>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</si>
  <si>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</si>
  <si>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</si>
  <si>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</si>
  <si>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</si>
  <si>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</si>
  <si>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</si>
  <si>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</si>
  <si>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</si>
  <si>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</si>
  <si>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</si>
  <si>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</si>
  <si>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</si>
  <si>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</si>
  <si>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</si>
  <si>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</si>
  <si>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</si>
  <si>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</si>
  <si>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</si>
  <si>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</si>
  <si>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</si>
  <si>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</si>
  <si>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</si>
  <si>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</si>
  <si>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</si>
  <si>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</si>
  <si>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</si>
  <si>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</si>
  <si>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</si>
  <si>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</si>
  <si>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</si>
  <si>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</si>
  <si>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</si>
  <si>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</si>
  <si>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</si>
  <si>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</si>
  <si>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</si>
  <si>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</si>
  <si>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</si>
  <si>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</si>
  <si>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</si>
  <si>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</si>
  <si>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</si>
  <si>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</si>
  <si>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</si>
  <si>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</si>
  <si>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</si>
  <si>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</si>
  <si>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</si>
  <si>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</si>
  <si>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</si>
  <si>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</si>
  <si>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</si>
  <si>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</si>
  <si>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</si>
  <si>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</si>
  <si>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</si>
  <si>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</si>
  <si>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</si>
  <si>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</si>
  <si>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</si>
  <si>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</si>
  <si>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</si>
  <si>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</si>
  <si>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</si>
  <si>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</si>
  <si>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</si>
  <si>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</si>
  <si>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</si>
  <si>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</si>
  <si>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</si>
  <si>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</si>
  <si>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</si>
  <si>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</si>
  <si>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</si>
  <si>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</si>
  <si>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</si>
  <si>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</si>
  <si>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</si>
  <si>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</si>
  <si>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</si>
  <si>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</si>
  <si>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</si>
  <si>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</si>
  <si>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</si>
  <si>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</si>
  <si>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</si>
  <si>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</si>
  <si>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</si>
  <si>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</si>
  <si>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</si>
  <si>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</si>
  <si>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</si>
  <si>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</si>
  <si>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</si>
  <si>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</si>
  <si>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</si>
  <si>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</si>
  <si>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</si>
  <si>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</si>
  <si>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</si>
  <si>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</si>
  <si>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</si>
  <si>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</si>
  <si>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</si>
  <si>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</si>
  <si>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</si>
  <si>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</si>
  <si>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</si>
  <si>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</si>
  <si>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</si>
  <si>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</si>
  <si>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</si>
  <si>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</si>
  <si>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</si>
  <si>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</si>
  <si>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</si>
  <si>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</si>
  <si>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</si>
  <si>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</si>
  <si>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</si>
  <si>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</si>
  <si>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</si>
  <si>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</si>
  <si>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</si>
  <si>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</si>
  <si>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</si>
  <si>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</si>
  <si>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</si>
  <si>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</si>
  <si>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</si>
  <si>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</si>
  <si>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</si>
  <si>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</si>
  <si>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</si>
  <si>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</si>
  <si>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</si>
  <si>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</si>
  <si>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</si>
  <si>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</si>
  <si>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</si>
  <si>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</si>
  <si>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</si>
  <si>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</si>
  <si>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</si>
  <si>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</si>
  <si>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</si>
  <si>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</si>
  <si>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</si>
  <si>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</si>
  <si>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</si>
  <si>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</si>
  <si>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</si>
  <si>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</si>
  <si>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</si>
  <si>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</si>
  <si>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</si>
  <si>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</si>
  <si>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</si>
  <si>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</si>
  <si>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</si>
  <si>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</si>
  <si>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</si>
  <si>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</si>
  <si>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</si>
  <si>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</si>
  <si>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</si>
  <si>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</si>
  <si>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</si>
  <si>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</si>
  <si>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</si>
  <si>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</si>
  <si>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</si>
  <si>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</si>
  <si>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</si>
  <si>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</si>
  <si>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</si>
  <si>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</si>
  <si>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</si>
  <si>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</si>
  <si>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</si>
  <si>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</si>
  <si>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</si>
  <si>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</si>
  <si>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</si>
  <si>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</si>
  <si>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</si>
  <si>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</si>
  <si>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</si>
  <si>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</si>
  <si>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</si>
  <si>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</si>
  <si>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</si>
  <si>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</si>
  <si>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</si>
  <si>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</si>
  <si>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</si>
  <si>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</si>
  <si>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</si>
  <si>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</si>
  <si>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</si>
  <si>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</si>
  <si>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</si>
  <si>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</si>
  <si>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</si>
  <si>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</si>
  <si>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</si>
  <si>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</si>
  <si>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</si>
  <si>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</si>
  <si>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</si>
  <si>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</si>
  <si>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</si>
  <si>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</si>
  <si>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</si>
  <si>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</si>
  <si>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</si>
  <si>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</si>
  <si>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</si>
  <si>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</si>
  <si>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</si>
  <si>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</si>
  <si>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</si>
  <si>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</si>
  <si>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</si>
  <si>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</si>
  <si>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</si>
  <si>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</si>
  <si>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</si>
  <si>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</si>
  <si>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</si>
  <si>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</si>
  <si>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</si>
  <si>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</si>
  <si>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</si>
  <si>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</si>
  <si>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</si>
  <si>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</si>
  <si>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</si>
  <si>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</si>
  <si>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</si>
  <si>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</si>
  <si>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</si>
  <si>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</si>
  <si>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</si>
  <si>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</si>
  <si>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</si>
  <si>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</si>
  <si>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</si>
  <si>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</si>
  <si>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</si>
  <si>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</si>
  <si>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</si>
  <si>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</si>
  <si>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</si>
  <si>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</si>
  <si>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</si>
  <si>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</si>
  <si>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</si>
  <si>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</si>
  <si>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</si>
  <si>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</si>
  <si>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</si>
  <si>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</si>
  <si>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</si>
  <si>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</si>
  <si>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</si>
  <si>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</si>
  <si>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</si>
  <si>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</si>
  <si>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</si>
  <si>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</si>
  <si>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</si>
  <si>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</si>
  <si>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</si>
  <si>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</si>
  <si>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</si>
  <si>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</si>
  <si>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</si>
  <si>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</si>
  <si>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</si>
  <si>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</si>
  <si>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</si>
  <si>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</si>
  <si>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</si>
  <si>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</si>
  <si>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</si>
  <si>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</si>
  <si>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</si>
  <si>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</si>
  <si>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</si>
  <si>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</si>
  <si>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</si>
  <si>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</si>
  <si>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</si>
  <si>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</si>
  <si>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</si>
  <si>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</si>
  <si>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</si>
  <si>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</si>
  <si>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</si>
  <si>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</si>
  <si>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</si>
  <si>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</si>
  <si>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</si>
  <si>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</si>
  <si>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</si>
  <si>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</si>
  <si>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</si>
  <si>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</si>
  <si>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</si>
  <si>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</si>
  <si>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</si>
  <si>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</si>
  <si>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</si>
  <si>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</si>
  <si>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</si>
  <si>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</si>
  <si>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</si>
  <si>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</si>
  <si>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</si>
  <si>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</si>
  <si>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</si>
  <si>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</si>
  <si>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</si>
  <si>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</si>
  <si>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</si>
  <si>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</si>
  <si>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</si>
  <si>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</si>
  <si>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</si>
  <si>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</si>
  <si>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</si>
  <si>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</si>
  <si>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</si>
  <si>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</si>
  <si>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</si>
  <si>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</si>
  <si>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</si>
  <si>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</si>
  <si>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</si>
  <si>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</si>
  <si>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</si>
  <si>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</si>
  <si>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</si>
  <si>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</si>
  <si>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</si>
  <si>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</si>
  <si>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</si>
  <si>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</si>
  <si>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</si>
  <si>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</si>
  <si>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</si>
  <si>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</si>
  <si>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</si>
  <si>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</si>
  <si>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</si>
  <si>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</si>
  <si>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</si>
  <si>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</si>
  <si>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</si>
  <si>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</si>
  <si>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</si>
  <si>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</si>
  <si>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</si>
  <si>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</si>
  <si>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</si>
  <si>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</si>
  <si>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</si>
  <si>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</si>
  <si>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</si>
  <si>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</si>
  <si>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</si>
  <si>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</si>
  <si>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</si>
  <si>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</si>
  <si>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</si>
  <si>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</si>
  <si>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</si>
  <si>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</si>
  <si>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</si>
  <si>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</si>
  <si>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</si>
  <si>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</si>
  <si>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</si>
  <si>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</si>
  <si>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</si>
  <si>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</si>
  <si>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</si>
  <si>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</si>
  <si>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</si>
  <si>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</si>
  <si>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</si>
  <si>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</si>
  <si>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</si>
  <si>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</si>
  <si>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</si>
  <si>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</si>
  <si>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</si>
  <si>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</si>
  <si>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</si>
  <si>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</si>
  <si>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</si>
  <si>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</si>
  <si>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</si>
  <si>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</si>
  <si>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</si>
  <si>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</si>
  <si>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</si>
  <si>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</si>
  <si>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</si>
  <si>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</si>
  <si>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</si>
  <si>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</si>
  <si>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</si>
  <si>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</si>
  <si>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</si>
  <si>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</si>
  <si>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</si>
  <si>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</si>
  <si>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</si>
  <si>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</si>
  <si>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</si>
  <si>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</si>
  <si>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</si>
  <si>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</si>
  <si>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</si>
  <si>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</si>
  <si>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</si>
  <si>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</si>
  <si>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</si>
  <si>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</si>
  <si>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</si>
  <si>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</si>
  <si>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</si>
  <si>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</si>
  <si>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</si>
  <si>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</si>
  <si>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</si>
  <si>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</si>
  <si>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</si>
  <si>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</si>
  <si>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</si>
  <si>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</si>
  <si>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</si>
  <si>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</si>
  <si>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</si>
  <si>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</si>
  <si>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</si>
  <si>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</si>
  <si>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</si>
  <si>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</si>
  <si>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</si>
  <si>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</si>
  <si>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</si>
  <si>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</si>
  <si>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</si>
  <si>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</si>
  <si>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</si>
  <si>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</si>
  <si>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</si>
  <si>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</si>
  <si>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</si>
  <si>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</si>
  <si>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</si>
  <si>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</si>
  <si>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</si>
  <si>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</si>
  <si>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</si>
  <si>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</si>
  <si>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</si>
  <si>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</si>
  <si>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</si>
  <si>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</si>
  <si>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</si>
  <si>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</si>
  <si>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</si>
  <si>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</si>
  <si>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</si>
  <si>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</si>
  <si>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</si>
  <si>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</si>
  <si>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</si>
  <si>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</si>
  <si>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</si>
  <si>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</si>
  <si>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</si>
  <si>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</si>
  <si>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</si>
  <si>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</si>
  <si>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</si>
  <si>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</si>
  <si>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</si>
  <si>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</si>
  <si>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</si>
  <si>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</si>
  <si>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</si>
  <si>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</si>
  <si>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</si>
  <si>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</si>
  <si>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</si>
  <si>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</si>
  <si>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</si>
  <si>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</si>
  <si>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</si>
  <si>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</si>
  <si>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</si>
  <si>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</si>
  <si>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</si>
  <si>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</si>
  <si>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</si>
  <si>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</si>
  <si>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</si>
  <si>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</si>
  <si>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</si>
  <si>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</si>
  <si>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</si>
  <si>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</si>
  <si>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</si>
  <si>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</si>
  <si>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</si>
  <si>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</si>
  <si>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</si>
  <si>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</si>
  <si>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</si>
  <si>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</si>
  <si>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</si>
  <si>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</si>
  <si>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</si>
  <si>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</si>
  <si>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</si>
  <si>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</si>
  <si>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</si>
  <si>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</si>
  <si>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</si>
  <si>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</si>
  <si>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</si>
  <si>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</si>
  <si>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</si>
  <si>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</si>
  <si>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</si>
  <si>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</si>
  <si>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</si>
  <si>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</si>
  <si>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</si>
  <si>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</si>
  <si>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</si>
  <si>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</si>
  <si>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</si>
  <si>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</si>
  <si>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</si>
  <si>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</si>
  <si>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</si>
  <si>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</si>
  <si>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</si>
  <si>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</si>
  <si>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</si>
  <si>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</si>
  <si>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</si>
  <si>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</si>
  <si>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</si>
  <si>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</si>
  <si>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</si>
  <si>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</si>
  <si>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</si>
  <si>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</si>
  <si>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</si>
  <si>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</si>
  <si>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</si>
  <si>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</si>
  <si>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</si>
  <si>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</si>
  <si>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</si>
  <si>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</si>
  <si>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</si>
  <si>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</si>
  <si>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</si>
  <si>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</si>
  <si>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</si>
  <si>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</si>
  <si>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</si>
  <si>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</si>
  <si>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</si>
  <si>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</si>
  <si>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</si>
  <si>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</si>
  <si>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</si>
  <si>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</si>
  <si>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</si>
  <si>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</si>
  <si>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</si>
  <si>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</si>
  <si>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</si>
  <si>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</si>
  <si>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</si>
  <si>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</si>
  <si>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</si>
  <si>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</si>
  <si>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</si>
  <si>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</si>
  <si>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</si>
  <si>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</si>
  <si>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</si>
  <si>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</si>
  <si>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</si>
  <si>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</si>
  <si>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</si>
  <si>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</si>
  <si>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</si>
  <si>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</si>
  <si>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</si>
  <si>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</si>
  <si>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</si>
  <si>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</si>
  <si>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</si>
  <si>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</si>
  <si>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</si>
  <si>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</si>
  <si>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</si>
  <si>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</si>
  <si>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</si>
  <si>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</si>
  <si>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</si>
  <si>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</si>
  <si>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</si>
  <si>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</si>
  <si>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</si>
  <si>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</si>
  <si>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</si>
  <si>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</si>
  <si>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</si>
  <si>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</si>
  <si>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</si>
  <si>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</si>
  <si>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</si>
  <si>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</si>
  <si>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</si>
  <si>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</si>
  <si>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</si>
  <si>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</si>
  <si>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</si>
  <si>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</si>
  <si>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</si>
  <si>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</si>
  <si>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</si>
  <si>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</si>
  <si>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</si>
  <si>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</si>
  <si>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</si>
  <si>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</si>
  <si>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</si>
  <si>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</si>
  <si>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</si>
  <si>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</si>
  <si>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</si>
  <si>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</si>
  <si>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</si>
  <si>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</si>
  <si>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</si>
  <si>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</si>
  <si>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</si>
  <si>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</si>
  <si>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</si>
  <si>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</si>
  <si>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</si>
  <si>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</si>
  <si>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</si>
  <si>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</si>
  <si>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</si>
  <si>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</si>
  <si>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</si>
  <si>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</si>
  <si>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</si>
  <si>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</si>
  <si>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</si>
  <si>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</si>
  <si>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</si>
  <si>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</si>
  <si>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</si>
  <si>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</si>
  <si>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</si>
  <si>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</si>
  <si>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</si>
  <si>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</si>
  <si>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</si>
  <si>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</si>
  <si>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</si>
  <si>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</si>
  <si>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</si>
  <si>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</si>
  <si>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</si>
  <si>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</si>
  <si>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</si>
  <si>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</si>
  <si>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</si>
  <si>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</si>
  <si>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</si>
  <si>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</si>
  <si>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</si>
  <si>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</si>
  <si>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</si>
  <si>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</si>
  <si>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</si>
  <si>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</si>
  <si>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</si>
  <si>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</si>
  <si>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</si>
  <si>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</si>
  <si>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</si>
  <si>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</si>
  <si>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</si>
  <si>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</si>
  <si>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</si>
  <si>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</si>
  <si>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</si>
  <si>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</si>
  <si>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</si>
  <si>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</si>
  <si>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</si>
  <si>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</si>
  <si>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</si>
  <si>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</si>
  <si>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</si>
  <si>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</si>
  <si>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</si>
  <si>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</si>
  <si>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</si>
  <si>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</si>
  <si>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</si>
  <si>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</si>
  <si>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</si>
  <si>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</si>
  <si>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</si>
  <si>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</si>
  <si>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</si>
  <si>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</si>
  <si>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</si>
  <si>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</si>
  <si>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</si>
  <si>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</si>
  <si>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</si>
  <si>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</si>
  <si>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</si>
  <si>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</si>
  <si>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</si>
  <si>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</si>
  <si>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</si>
  <si>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</si>
  <si>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</si>
  <si>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</si>
  <si>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</si>
  <si>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</si>
  <si>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</si>
  <si>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</si>
  <si>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</si>
  <si>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</si>
  <si>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</si>
  <si>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</si>
  <si>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</si>
  <si>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</si>
  <si>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</si>
  <si>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</si>
  <si>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</si>
  <si>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</si>
  <si>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</si>
  <si>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</si>
  <si>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</si>
  <si>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</si>
  <si>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</si>
  <si>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</si>
  <si>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</si>
  <si>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</si>
  <si>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</si>
  <si>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</si>
  <si>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</si>
  <si>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</si>
  <si>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</si>
  <si>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</si>
  <si>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</si>
  <si>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</si>
  <si>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</si>
  <si>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</si>
  <si>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</si>
  <si>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</si>
  <si>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</si>
  <si>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</si>
  <si>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</si>
  <si>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</si>
  <si>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</si>
  <si>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</si>
  <si>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</si>
  <si>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</si>
  <si>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</si>
  <si>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</si>
  <si>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</si>
  <si>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</si>
  <si>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</si>
  <si>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</si>
  <si>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</si>
  <si>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</si>
  <si>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</si>
  <si>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</si>
  <si>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</si>
  <si>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</si>
  <si>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</si>
  <si>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</si>
  <si>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</si>
  <si>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</si>
  <si>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</si>
  <si>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</si>
  <si>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</si>
  <si>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</si>
  <si>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</si>
  <si>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</si>
  <si>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</si>
  <si>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</si>
  <si>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</si>
  <si>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</si>
  <si>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</si>
  <si>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</si>
  <si>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</si>
  <si>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</si>
  <si>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</si>
  <si>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</si>
  <si>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</si>
  <si>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</si>
  <si>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</si>
  <si>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</si>
  <si>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</si>
  <si>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</si>
  <si>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</si>
  <si>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</si>
  <si>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</si>
  <si>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</si>
  <si>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</si>
  <si>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</si>
  <si>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</si>
  <si>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</si>
  <si>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</si>
  <si>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</si>
  <si>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</si>
  <si>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</si>
  <si>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</si>
  <si>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</si>
  <si>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</si>
  <si>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</si>
  <si>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</si>
  <si>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</si>
  <si>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</si>
  <si>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</si>
  <si>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</si>
  <si>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</si>
  <si>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</si>
  <si>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</si>
  <si>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</si>
  <si>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</si>
  <si>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</si>
  <si>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</si>
  <si>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</si>
  <si>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</si>
  <si>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</si>
  <si>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</si>
  <si>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</si>
  <si>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</si>
  <si>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</si>
  <si>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</si>
  <si>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</si>
  <si>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</si>
  <si>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</si>
  <si>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</si>
  <si>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</si>
  <si>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</si>
  <si>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</si>
  <si>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</si>
  <si>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</si>
  <si>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</si>
  <si>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</si>
  <si>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</si>
  <si>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</si>
  <si>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</si>
  <si>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</si>
  <si>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</si>
  <si>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</si>
  <si>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</si>
  <si>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</si>
  <si>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</si>
  <si>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</si>
  <si>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</si>
  <si>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</si>
  <si>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</si>
  <si>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</si>
  <si>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</si>
  <si>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</si>
  <si>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</si>
  <si>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</si>
  <si>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</si>
  <si>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</si>
  <si>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</si>
  <si>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</si>
  <si>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</si>
  <si>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</si>
  <si>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</si>
  <si>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</si>
  <si>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</si>
  <si>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</si>
  <si>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</si>
  <si>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</si>
  <si>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</si>
  <si>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</si>
  <si>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</si>
  <si>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</si>
  <si>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</si>
  <si>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</si>
  <si>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</si>
  <si>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</si>
  <si>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</si>
  <si>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</si>
  <si>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</si>
  <si>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</si>
  <si>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</si>
  <si>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</si>
  <si>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</si>
  <si>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</si>
  <si>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</si>
  <si>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</si>
  <si>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</si>
  <si>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</si>
  <si>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</si>
  <si>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</si>
  <si>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</si>
  <si>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</si>
  <si>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</si>
  <si>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</si>
  <si>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</si>
  <si>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</si>
  <si>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</si>
  <si>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</si>
  <si>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</si>
  <si>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</si>
  <si>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</si>
  <si>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</si>
  <si>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</si>
  <si>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</si>
  <si>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</si>
  <si>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</si>
  <si>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</si>
  <si>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</si>
  <si>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</si>
  <si>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</si>
  <si>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</si>
  <si>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</si>
  <si>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</si>
  <si>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</si>
  <si>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</si>
  <si>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</si>
  <si>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</si>
  <si>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</si>
  <si>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</si>
  <si>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</si>
  <si>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</si>
  <si>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</si>
  <si>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</si>
  <si>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</si>
  <si>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</si>
  <si>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</si>
  <si>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</si>
  <si>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</si>
  <si>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</si>
  <si>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</si>
  <si>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</si>
  <si>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</si>
  <si>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</si>
  <si>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</si>
  <si>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</si>
  <si>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</si>
  <si>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</si>
  <si>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</si>
  <si>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</si>
  <si>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</si>
  <si>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</si>
  <si>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</si>
  <si>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</si>
  <si>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</si>
  <si>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</si>
  <si>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</si>
  <si>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</si>
  <si>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</si>
  <si>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</si>
  <si>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</si>
  <si>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</si>
  <si>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</si>
  <si>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</si>
  <si>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</si>
  <si>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</si>
  <si>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</si>
  <si>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</si>
  <si>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</si>
  <si>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</si>
  <si>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</si>
  <si>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</si>
  <si>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</si>
  <si>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</si>
  <si>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</si>
  <si>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</si>
  <si>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</si>
  <si>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</si>
  <si>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</si>
  <si>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</si>
  <si>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</si>
  <si>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</si>
  <si>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</si>
  <si>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</si>
  <si>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</si>
  <si>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</si>
  <si>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</si>
  <si>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</si>
  <si>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</si>
  <si>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</si>
  <si>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</si>
  <si>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</si>
  <si>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</si>
  <si>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</si>
  <si>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</si>
  <si>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</si>
  <si>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</si>
  <si>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</si>
  <si>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</si>
  <si>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</si>
  <si>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</si>
  <si>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</si>
  <si>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</si>
  <si>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</si>
  <si>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</si>
  <si>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</si>
  <si>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</si>
  <si>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</si>
  <si>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</si>
  <si>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</si>
  <si>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</si>
  <si>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</si>
  <si>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</si>
  <si>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</si>
  <si>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</si>
  <si>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</si>
  <si>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</si>
  <si>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</si>
  <si>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</si>
  <si>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</si>
  <si>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</si>
  <si>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</si>
  <si>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</si>
  <si>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</si>
  <si>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</si>
  <si>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</si>
  <si>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</si>
  <si>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</si>
  <si>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</si>
  <si>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</si>
  <si>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</si>
  <si>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</si>
  <si>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</si>
  <si>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</si>
  <si>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</si>
  <si>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</si>
  <si>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</si>
  <si>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</si>
  <si>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</si>
  <si>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</si>
  <si>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</si>
  <si>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</si>
  <si>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</si>
  <si>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</si>
  <si>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</si>
  <si>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</si>
  <si>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</si>
  <si>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</si>
  <si>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</si>
  <si>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</si>
  <si>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</si>
  <si>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</si>
  <si>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</si>
  <si>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</si>
  <si>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</si>
  <si>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</si>
  <si>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</si>
  <si>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</si>
  <si>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</si>
  <si>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</si>
  <si>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</si>
  <si>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</si>
  <si>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</si>
  <si>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</si>
  <si>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</si>
  <si>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</si>
  <si>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</si>
  <si>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</si>
  <si>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</si>
  <si>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</si>
  <si>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</si>
  <si>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</si>
  <si>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</si>
  <si>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</si>
  <si>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</si>
  <si>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</si>
  <si>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</si>
  <si>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</si>
  <si>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</si>
  <si>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</si>
  <si>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</si>
  <si>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</si>
  <si>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</si>
  <si>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</si>
  <si>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</si>
  <si>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</si>
  <si>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</si>
  <si>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</si>
  <si>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</si>
  <si>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</si>
  <si>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</si>
  <si>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</si>
  <si>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</si>
  <si>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</si>
  <si>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</si>
  <si>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</si>
  <si>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</si>
  <si>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</si>
  <si>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</si>
  <si>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</si>
  <si>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</si>
  <si>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</si>
  <si>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</si>
  <si>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</si>
  <si>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</si>
  <si>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</si>
  <si>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</si>
  <si>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</si>
  <si>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</si>
  <si>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</si>
  <si>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</si>
  <si>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</si>
  <si>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</si>
  <si>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</si>
  <si>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</si>
  <si>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</si>
  <si>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</si>
  <si>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</si>
  <si>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</si>
  <si>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</si>
  <si>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</si>
  <si>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</si>
  <si>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</si>
  <si>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</si>
  <si>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</si>
  <si>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</si>
  <si>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</si>
  <si>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</si>
  <si>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</si>
  <si>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</si>
  <si>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</si>
  <si>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</si>
  <si>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</si>
  <si>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</si>
  <si>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</si>
  <si>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</si>
  <si>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</si>
  <si>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</si>
  <si>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</si>
  <si>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</si>
  <si>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</si>
  <si>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</si>
  <si>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</si>
  <si>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</si>
  <si>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</si>
  <si>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</si>
  <si>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</si>
  <si>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</si>
  <si>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</si>
  <si>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</si>
  <si>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</si>
  <si>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</si>
  <si>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</si>
  <si>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</si>
  <si>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</si>
  <si>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</si>
  <si>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</si>
  <si>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</si>
  <si>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</si>
  <si>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</si>
  <si>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</si>
  <si>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</si>
  <si>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</si>
  <si>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</si>
  <si>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</si>
  <si>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</si>
  <si>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</si>
  <si>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</si>
  <si>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</si>
  <si>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</si>
  <si>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</si>
  <si>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</si>
  <si>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</si>
  <si>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</si>
  <si>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</si>
  <si>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</si>
  <si>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</si>
  <si>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</si>
  <si>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</si>
  <si>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</si>
  <si>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</si>
  <si>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</si>
  <si>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</si>
  <si>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</si>
  <si>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</si>
  <si>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</si>
  <si>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</si>
  <si>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</si>
  <si>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</si>
  <si>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</si>
  <si>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</si>
  <si>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</si>
  <si>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</si>
  <si>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</si>
  <si>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</si>
  <si>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</si>
  <si>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</si>
  <si>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</si>
  <si>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</si>
  <si>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</si>
  <si>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</si>
  <si>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</si>
  <si>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</si>
  <si>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</si>
  <si>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</si>
  <si>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</si>
  <si>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</si>
  <si>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</si>
  <si>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</si>
  <si>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</si>
  <si>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</si>
  <si>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</si>
  <si>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</si>
  <si>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</si>
  <si>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</si>
  <si>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</si>
  <si>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</si>
  <si>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</si>
  <si>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</si>
  <si>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</si>
  <si>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</si>
  <si>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</si>
  <si>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</si>
  <si>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</si>
  <si>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</si>
  <si>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</si>
  <si>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</si>
  <si>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</si>
  <si>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</si>
  <si>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</si>
  <si>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</si>
  <si>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</si>
  <si>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</si>
  <si>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</si>
  <si>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</si>
  <si>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</si>
  <si>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</si>
  <si>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</si>
  <si>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</si>
  <si>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</si>
  <si>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</si>
  <si>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</si>
  <si>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</si>
  <si>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</si>
  <si>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</si>
  <si>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</si>
  <si>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</si>
  <si>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</si>
  <si>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</si>
  <si>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</si>
  <si>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</si>
  <si>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</si>
  <si>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</si>
  <si>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</si>
  <si>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</si>
  <si>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</si>
  <si>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</si>
  <si>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</si>
  <si>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</si>
  <si>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</si>
  <si>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</si>
  <si>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</si>
  <si>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</si>
  <si>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</si>
  <si>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</si>
  <si>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</si>
  <si>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</si>
  <si>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</si>
  <si>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</si>
  <si>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</si>
  <si>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</si>
  <si>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</si>
  <si>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</si>
  <si>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</si>
  <si>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</si>
  <si>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</si>
  <si>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</si>
  <si>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</si>
  <si>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</si>
  <si>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</si>
  <si>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</si>
  <si>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</si>
  <si>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</si>
  <si>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</si>
  <si>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</si>
  <si>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</si>
  <si>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</si>
  <si>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</si>
  <si>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</si>
  <si>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</si>
  <si>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</si>
  <si>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</si>
  <si>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</si>
  <si>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</si>
  <si>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</si>
  <si>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</si>
  <si>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</si>
  <si>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</si>
  <si>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</si>
  <si>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</si>
  <si>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</si>
  <si>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</si>
  <si>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</si>
  <si>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</si>
  <si>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</si>
  <si>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</si>
  <si>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</si>
  <si>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</si>
  <si>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</si>
  <si>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</si>
  <si>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</si>
  <si>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</si>
  <si>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</si>
  <si>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</si>
  <si>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</si>
  <si>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</si>
  <si>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</si>
  <si>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</si>
  <si>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</si>
  <si>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</si>
  <si>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</si>
  <si>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</si>
  <si>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</si>
  <si>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</si>
  <si>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</si>
  <si>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</si>
  <si>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</si>
  <si>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</si>
  <si>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</si>
  <si>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</si>
  <si>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</si>
  <si>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</si>
  <si>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</si>
  <si>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</si>
  <si>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</si>
  <si>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</si>
  <si>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</si>
  <si>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</si>
  <si>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</si>
  <si>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</si>
  <si>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</si>
  <si>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</si>
  <si>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</si>
  <si>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</si>
  <si>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</si>
  <si>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</si>
  <si>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</si>
  <si>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</si>
  <si>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</si>
  <si>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</si>
  <si>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</si>
  <si>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</si>
  <si>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</si>
  <si>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</si>
  <si>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</si>
  <si>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</si>
  <si>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</si>
  <si>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</si>
  <si>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</si>
  <si>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</si>
  <si>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</si>
  <si>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</si>
  <si>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</si>
  <si>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</si>
  <si>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</si>
  <si>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</si>
  <si>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</si>
  <si>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</si>
  <si>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</si>
  <si>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</si>
  <si>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</si>
  <si>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</si>
  <si>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</si>
  <si>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</si>
  <si>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</si>
  <si>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</si>
  <si>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</si>
  <si>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</si>
  <si>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</si>
  <si>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</si>
  <si>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</si>
  <si>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</si>
  <si>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</si>
  <si>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</si>
  <si>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</si>
  <si>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</si>
  <si>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</si>
  <si>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</si>
  <si>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</si>
  <si>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</si>
  <si>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</si>
  <si>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</si>
  <si>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</si>
  <si>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</si>
  <si>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</si>
  <si>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</si>
  <si>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</si>
  <si>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</si>
  <si>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</si>
  <si>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</si>
  <si>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</si>
  <si>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</si>
  <si>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</si>
  <si>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</si>
  <si>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</si>
  <si>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</si>
  <si>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</si>
  <si>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</si>
  <si>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</si>
  <si>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</si>
  <si>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</si>
  <si>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</si>
  <si>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</si>
  <si>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</si>
  <si>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</si>
  <si>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</si>
  <si>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</si>
  <si>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</si>
  <si>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</si>
  <si>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</si>
  <si>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</si>
  <si>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</si>
  <si>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</si>
  <si>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</si>
  <si>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</si>
  <si>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</si>
  <si>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</si>
  <si>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</si>
  <si>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</si>
  <si>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</si>
  <si>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</si>
  <si>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</si>
  <si>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</si>
  <si>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</si>
  <si>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</si>
  <si>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</si>
  <si>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</si>
  <si>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</si>
  <si>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</si>
  <si>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</si>
  <si>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</si>
  <si>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</si>
  <si>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</si>
  <si>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</si>
  <si>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</si>
  <si>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</si>
  <si>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</si>
  <si>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</si>
  <si>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</si>
  <si>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</si>
  <si>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</si>
  <si>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</si>
  <si>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</si>
  <si>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</si>
  <si>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</si>
  <si>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</si>
  <si>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</si>
  <si>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</si>
  <si>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</si>
  <si>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</si>
  <si>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</si>
  <si>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</si>
  <si>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</si>
  <si>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</si>
  <si>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</si>
  <si>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</si>
  <si>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</si>
  <si>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</si>
  <si>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</si>
  <si>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</si>
  <si>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</si>
  <si>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</si>
  <si>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</si>
  <si>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</si>
  <si>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</si>
  <si>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</si>
  <si>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</si>
  <si>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</si>
  <si>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</si>
  <si>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</si>
  <si>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</si>
  <si>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</si>
  <si>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</si>
  <si>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</si>
  <si>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</si>
  <si>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</si>
  <si>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</si>
  <si>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</si>
  <si>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</si>
  <si>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</si>
  <si>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</si>
  <si>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</si>
  <si>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</si>
  <si>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</si>
  <si>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</si>
  <si>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</si>
  <si>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</si>
  <si>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</si>
  <si>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</si>
  <si>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</si>
  <si>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</si>
  <si>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</si>
  <si>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</si>
  <si>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</si>
  <si>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</si>
  <si>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</si>
  <si>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</si>
  <si>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</si>
  <si>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</si>
  <si>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</si>
  <si>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</si>
  <si>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</si>
  <si>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</si>
  <si>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</si>
  <si>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</si>
  <si>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</si>
  <si>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</si>
  <si>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</si>
  <si>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</si>
  <si>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</si>
  <si>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</si>
  <si>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</si>
  <si>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</si>
  <si>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</si>
  <si>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</si>
  <si>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</si>
  <si>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</si>
  <si>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</si>
  <si>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</si>
  <si>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</si>
  <si>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</si>
  <si>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</si>
  <si>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</si>
  <si>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</si>
  <si>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</si>
  <si>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</si>
  <si>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</si>
  <si>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</si>
  <si>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</si>
  <si>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</si>
  <si>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</si>
  <si>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</si>
  <si>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</si>
  <si>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</si>
  <si>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</si>
  <si>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</si>
  <si>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</si>
  <si>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</si>
  <si>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</si>
  <si>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</si>
  <si>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</si>
  <si>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</si>
  <si>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</si>
  <si>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</si>
  <si>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</si>
  <si>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</si>
  <si>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</si>
  <si>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</si>
  <si>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</si>
  <si>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</si>
  <si>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</si>
  <si>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</si>
  <si>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</si>
  <si>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</si>
  <si>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</si>
  <si>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</si>
  <si>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</si>
  <si>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</si>
  <si>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</si>
  <si>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</si>
  <si>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</si>
  <si>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</si>
  <si>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</si>
  <si>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</si>
  <si>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</si>
  <si>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</si>
  <si>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</si>
  <si>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</si>
  <si>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</si>
  <si>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</si>
  <si>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</si>
  <si>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</si>
  <si>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</si>
  <si>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</si>
  <si>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</si>
  <si>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</si>
  <si>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</si>
  <si>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</si>
  <si>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</si>
  <si>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</si>
  <si>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</si>
  <si>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</si>
  <si>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</si>
  <si>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</si>
  <si>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</si>
  <si>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</si>
  <si>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</si>
  <si>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</si>
  <si>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</si>
  <si>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</si>
  <si>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</si>
  <si>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</si>
  <si>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</si>
  <si>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</si>
  <si>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</si>
  <si>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</si>
  <si>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</si>
  <si>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</si>
  <si>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</si>
  <si>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</si>
  <si>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</si>
  <si>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</si>
  <si>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</si>
  <si>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</si>
  <si>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</si>
  <si>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</si>
  <si>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</si>
  <si>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</si>
  <si>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</si>
  <si>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</si>
  <si>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</si>
  <si>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</si>
  <si>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</si>
  <si>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</si>
  <si>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</si>
  <si>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</si>
  <si>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</si>
  <si>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</si>
  <si>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</si>
  <si>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</si>
  <si>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</si>
  <si>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</si>
  <si>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</si>
  <si>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</si>
  <si>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</si>
  <si>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</si>
  <si>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</si>
  <si>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</si>
  <si>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</si>
  <si>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</si>
  <si>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</si>
  <si>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</si>
  <si>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</si>
  <si>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</si>
  <si>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</si>
  <si>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</si>
  <si>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</si>
  <si>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</si>
  <si>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</si>
  <si>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</si>
  <si>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</si>
  <si>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</si>
  <si>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</si>
  <si>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</si>
  <si>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</si>
  <si>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</si>
  <si>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</si>
  <si>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</si>
  <si>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</si>
  <si>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</si>
  <si>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</si>
  <si>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</si>
  <si>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</si>
  <si>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</si>
  <si>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</si>
  <si>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</si>
  <si>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</si>
  <si>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</si>
  <si>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</si>
  <si>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</si>
  <si>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</si>
  <si>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</si>
  <si>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</si>
  <si>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</si>
  <si>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</si>
  <si>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</si>
  <si>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</si>
  <si>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</si>
  <si>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</si>
  <si>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</si>
  <si>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</si>
  <si>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</si>
  <si>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</si>
  <si>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</si>
  <si>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</si>
  <si>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</si>
  <si>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</si>
  <si>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</si>
  <si>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</si>
  <si>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</si>
  <si>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</si>
  <si>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</si>
  <si>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</si>
  <si>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</si>
  <si>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</si>
  <si>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</si>
  <si>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</si>
  <si>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</si>
  <si>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</si>
  <si>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</si>
  <si>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</si>
  <si>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</si>
  <si>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</si>
  <si>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</si>
  <si>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</si>
  <si>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</si>
  <si>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</si>
  <si>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</si>
  <si>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</si>
  <si>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</si>
  <si>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</si>
  <si>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</si>
  <si>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</si>
  <si>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</si>
  <si>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</si>
  <si>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</si>
  <si>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</si>
  <si>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</si>
  <si>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</si>
  <si>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</si>
  <si>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</si>
  <si>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</si>
  <si>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</si>
  <si>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</si>
  <si>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</si>
  <si>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</si>
  <si>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</si>
  <si>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</si>
  <si>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</si>
  <si>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</si>
  <si>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</si>
  <si>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</si>
  <si>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</si>
  <si>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</si>
  <si>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</si>
  <si>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</si>
  <si>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</si>
  <si>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</si>
  <si>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</si>
  <si>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</si>
  <si>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</si>
  <si>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</si>
  <si>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</si>
  <si>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</si>
  <si>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</si>
  <si>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</si>
  <si>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</si>
  <si>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</si>
  <si>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</si>
  <si>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</si>
  <si>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</si>
  <si>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</si>
  <si>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</si>
  <si>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</si>
  <si>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</si>
  <si>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</si>
  <si>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</si>
  <si>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</si>
  <si>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</si>
  <si>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</si>
  <si>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</si>
  <si>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</si>
  <si>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</si>
  <si>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</si>
  <si>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</si>
  <si>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</si>
  <si>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</si>
  <si>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</si>
  <si>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</si>
  <si>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</si>
  <si>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</si>
  <si>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</si>
  <si>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</si>
  <si>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</si>
  <si>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</si>
  <si>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</si>
  <si>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</si>
  <si>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</si>
  <si>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</si>
  <si>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</si>
  <si>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</si>
  <si>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</si>
  <si>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</si>
  <si>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</si>
  <si>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</si>
  <si>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</si>
  <si>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</si>
  <si>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</si>
  <si>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</si>
  <si>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</si>
  <si>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</si>
  <si>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</si>
  <si>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</si>
  <si>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</si>
  <si>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</si>
  <si>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</si>
  <si>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</si>
  <si>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</si>
  <si>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</si>
  <si>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</si>
  <si>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</si>
  <si>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</si>
  <si>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</si>
  <si>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</si>
  <si>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</si>
  <si>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</si>
  <si>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</si>
  <si>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</si>
  <si>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</si>
  <si>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</si>
  <si>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</si>
  <si>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</si>
  <si>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</si>
  <si>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</si>
  <si>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</si>
  <si>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</si>
  <si>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</si>
  <si>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</si>
  <si>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</si>
  <si>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</si>
  <si>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</si>
  <si>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</si>
  <si>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</si>
  <si>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</si>
  <si>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</si>
  <si>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</si>
  <si>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</si>
  <si>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</si>
  <si>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</si>
  <si>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</si>
  <si>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</si>
  <si>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</si>
  <si>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</si>
  <si>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</si>
  <si>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</si>
  <si>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</si>
  <si>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</si>
  <si>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</si>
  <si>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</si>
  <si>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</si>
  <si>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</si>
  <si>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</si>
  <si>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</si>
  <si>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</si>
  <si>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</si>
  <si>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</si>
  <si>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</si>
  <si>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</si>
  <si>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</si>
  <si>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</si>
  <si>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</si>
  <si>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</si>
  <si>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</si>
  <si>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</si>
  <si>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</si>
  <si>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</si>
  <si>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</si>
  <si>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</si>
  <si>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</si>
  <si>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</si>
  <si>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</si>
  <si>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</si>
  <si>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</si>
  <si>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</si>
  <si>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</si>
  <si>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</si>
  <si>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</si>
  <si>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</si>
  <si>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</si>
  <si>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</si>
  <si>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</si>
  <si>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</si>
  <si>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</si>
  <si>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</si>
  <si>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</si>
  <si>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</si>
  <si>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</si>
  <si>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</si>
  <si>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</si>
  <si>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</si>
  <si>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</si>
  <si>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</si>
  <si>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</si>
  <si>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</si>
  <si>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</si>
  <si>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</si>
  <si>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</si>
  <si>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</si>
  <si>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</si>
  <si>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</si>
  <si>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</si>
  <si>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</si>
  <si>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</si>
  <si>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</si>
  <si>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</si>
  <si>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</si>
  <si>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</si>
  <si>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</si>
  <si>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</si>
  <si>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</si>
  <si>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</si>
  <si>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</si>
  <si>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</si>
  <si>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</si>
  <si>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</si>
  <si>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</si>
  <si>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</si>
  <si>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</si>
  <si>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</si>
  <si>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</si>
  <si>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</si>
  <si>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</si>
  <si>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</si>
  <si>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</si>
  <si>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</si>
  <si>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</si>
  <si>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</si>
  <si>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</si>
  <si>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</si>
  <si>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</si>
  <si>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</si>
  <si>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</si>
  <si>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</si>
  <si>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</si>
  <si>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</si>
  <si>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</si>
  <si>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</si>
  <si>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</si>
  <si>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</si>
  <si>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</si>
  <si>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</si>
  <si>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</si>
  <si>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</si>
  <si>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</si>
  <si>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</si>
  <si>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</si>
  <si>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</si>
  <si>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</si>
  <si>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</si>
  <si>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</si>
  <si>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</si>
  <si>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</si>
  <si>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</si>
  <si>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</si>
  <si>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</si>
  <si>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</si>
  <si>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</si>
  <si>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</si>
  <si>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</si>
  <si>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</si>
  <si>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</si>
  <si>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</si>
  <si>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</si>
  <si>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</si>
  <si>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</si>
  <si>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</si>
  <si>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</si>
  <si>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</si>
  <si>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</si>
  <si>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</si>
  <si>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</si>
  <si>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</si>
  <si>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</si>
  <si>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</si>
  <si>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</si>
  <si>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</si>
  <si>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</si>
  <si>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</si>
  <si>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</si>
  <si>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</si>
  <si>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</si>
  <si>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</si>
  <si>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</si>
  <si>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</si>
  <si>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</si>
  <si>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</si>
  <si>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</si>
  <si>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</si>
  <si>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</si>
  <si>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</si>
  <si>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</si>
  <si>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</si>
  <si>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</si>
  <si>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</si>
  <si>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</si>
  <si>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</si>
  <si>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</si>
  <si>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</si>
  <si>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</si>
  <si>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</si>
  <si>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</si>
  <si>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</si>
  <si>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</si>
  <si>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</si>
  <si>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</si>
  <si>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</si>
  <si>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</si>
  <si>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</si>
  <si>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</si>
  <si>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</si>
  <si>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</si>
  <si>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</si>
  <si>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</si>
  <si>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</si>
  <si>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</si>
  <si>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</si>
  <si>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</si>
  <si>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</si>
  <si>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</si>
  <si>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</si>
  <si>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</si>
  <si>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</si>
  <si>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</si>
  <si>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</si>
  <si>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</si>
  <si>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</si>
  <si>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</si>
  <si>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</si>
  <si>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</si>
  <si>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</si>
  <si>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</si>
  <si>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</si>
  <si>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</si>
  <si>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</si>
  <si>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</si>
  <si>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</si>
  <si>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</si>
  <si>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</si>
  <si>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</si>
  <si>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</si>
  <si>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</si>
  <si>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</si>
  <si>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</si>
  <si>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</si>
  <si>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</si>
  <si>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</si>
  <si>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</si>
  <si>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</si>
  <si>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</si>
  <si>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</si>
  <si>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</si>
  <si>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</si>
  <si>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</si>
  <si>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</si>
  <si>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</si>
  <si>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</si>
  <si>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</si>
  <si>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</si>
  <si>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</si>
  <si>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</si>
  <si>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</si>
  <si>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</si>
  <si>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</si>
  <si>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</si>
  <si>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</si>
  <si>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</si>
  <si>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</si>
  <si>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</si>
  <si>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</si>
  <si>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</si>
  <si>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</si>
  <si>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</si>
  <si>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</si>
  <si>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</si>
  <si>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</si>
  <si>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</si>
  <si>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</si>
  <si>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</si>
  <si>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</si>
  <si>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</si>
  <si>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</si>
  <si>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</si>
  <si>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</si>
  <si>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</si>
  <si>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</si>
  <si>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</si>
  <si>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</si>
  <si>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</si>
  <si>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</si>
  <si>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</si>
  <si>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</si>
  <si>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</si>
  <si>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</si>
  <si>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</si>
  <si>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</si>
  <si>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</si>
  <si>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</si>
  <si>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</si>
  <si>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</si>
  <si>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</si>
  <si>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</si>
  <si>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</si>
  <si>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</si>
  <si>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</si>
  <si>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</si>
  <si>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</si>
  <si>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</si>
  <si>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</si>
  <si>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</si>
  <si>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</si>
  <si>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</si>
  <si>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</si>
  <si>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</si>
  <si>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</si>
  <si>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</si>
  <si>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</si>
  <si>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</si>
  <si>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</si>
  <si>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</si>
  <si>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</si>
  <si>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</si>
  <si>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</si>
  <si>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</si>
  <si>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</si>
  <si>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</si>
  <si>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</si>
  <si>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</si>
  <si>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</si>
  <si>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</si>
  <si>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</si>
  <si>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</si>
  <si>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</si>
  <si>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</si>
  <si>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</si>
  <si>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</si>
  <si>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</si>
  <si>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</si>
  <si>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</si>
  <si>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</si>
  <si>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</si>
  <si>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</si>
  <si>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</si>
  <si>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</si>
  <si>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</si>
  <si>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</si>
  <si>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</si>
  <si>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</si>
  <si>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</si>
  <si>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</si>
  <si>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</si>
  <si>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</si>
  <si>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</si>
  <si>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</si>
  <si>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</si>
  <si>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</si>
  <si>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</si>
  <si>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</si>
  <si>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</si>
  <si>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</si>
  <si>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</si>
  <si>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</si>
  <si>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</si>
  <si>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</si>
  <si>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</si>
  <si>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</si>
  <si>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</si>
  <si>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</si>
  <si>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</si>
  <si>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</si>
  <si>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</si>
  <si>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</si>
  <si>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</si>
  <si>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</si>
  <si>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</si>
  <si>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</si>
  <si>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</si>
  <si>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</si>
  <si>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</si>
  <si>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</si>
  <si>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</si>
  <si>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</si>
  <si>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</si>
  <si>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</si>
  <si>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</si>
  <si>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</si>
  <si>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</si>
  <si>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</si>
  <si>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</si>
  <si>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</si>
  <si>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</si>
  <si>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</si>
  <si>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</si>
  <si>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</si>
  <si>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</si>
  <si>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</si>
  <si>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</si>
  <si>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</si>
  <si>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</si>
  <si>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</si>
  <si>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</si>
  <si>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</si>
  <si>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</si>
  <si>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</si>
  <si>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</si>
  <si>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</si>
  <si>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</si>
  <si>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</si>
  <si>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</si>
  <si>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</si>
  <si>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</si>
  <si>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</si>
  <si>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</si>
  <si>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</si>
  <si>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</si>
  <si>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</si>
  <si>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</si>
  <si>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</si>
  <si>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</si>
  <si>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</si>
  <si>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</si>
  <si>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</si>
  <si>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</si>
  <si>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</si>
  <si>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</si>
  <si>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</si>
  <si>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</si>
  <si>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</si>
  <si>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</si>
  <si>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</si>
  <si>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</si>
  <si>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</si>
  <si>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</si>
  <si>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</si>
  <si>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</si>
  <si>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</si>
  <si>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</si>
  <si>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</si>
  <si>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</si>
  <si>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</si>
  <si>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</si>
  <si>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</si>
  <si>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</si>
  <si>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</si>
  <si>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</si>
  <si>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</si>
  <si>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</si>
  <si>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</si>
  <si>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</si>
  <si>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</si>
  <si>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</si>
  <si>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</si>
  <si>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</si>
  <si>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</si>
  <si>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</si>
  <si>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</si>
  <si>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</si>
  <si>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</si>
  <si>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</si>
  <si>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</si>
  <si>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</si>
  <si>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</si>
  <si>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</si>
  <si>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</si>
  <si>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</si>
  <si>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</si>
  <si>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</si>
  <si>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</si>
  <si>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</si>
  <si>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</si>
  <si>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</si>
  <si>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</si>
  <si>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</si>
  <si>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</si>
  <si>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</si>
  <si>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</si>
  <si>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</si>
  <si>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</si>
  <si>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</si>
  <si>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</si>
  <si>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</si>
  <si>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</si>
  <si>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</si>
  <si>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</si>
  <si>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</si>
  <si>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</si>
  <si>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</si>
  <si>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</si>
  <si>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</si>
  <si>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</si>
  <si>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</si>
  <si>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</si>
  <si>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</si>
  <si>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</si>
  <si>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</si>
  <si>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</si>
  <si>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</si>
  <si>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</si>
  <si>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</si>
  <si>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</si>
  <si>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</si>
  <si>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</si>
  <si>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</si>
  <si>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</si>
  <si>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</si>
  <si>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</si>
  <si>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</si>
  <si>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</si>
  <si>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</si>
  <si>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</si>
  <si>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</si>
  <si>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</si>
  <si>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</si>
  <si>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</si>
  <si>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</si>
  <si>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</si>
  <si>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</si>
  <si>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</si>
  <si>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</si>
  <si>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</si>
  <si>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</si>
  <si>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</si>
  <si>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</si>
  <si>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</si>
  <si>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</si>
  <si>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</si>
  <si>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</si>
  <si>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</si>
  <si>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</si>
  <si>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</si>
  <si>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</si>
  <si>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</si>
  <si>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</si>
  <si>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</si>
  <si>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</si>
  <si>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</si>
  <si>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</si>
  <si>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</si>
  <si>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</si>
  <si>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</si>
  <si>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</si>
  <si>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</si>
  <si>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</si>
  <si>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</si>
  <si>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</si>
  <si>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</si>
  <si>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</si>
  <si>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</si>
  <si>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</si>
  <si>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</si>
  <si>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</si>
  <si>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</si>
  <si>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</si>
  <si>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</si>
  <si>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</si>
  <si>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</si>
  <si>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</si>
  <si>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</si>
  <si>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</si>
  <si>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</si>
  <si>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</si>
  <si>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</si>
  <si>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</si>
  <si>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</si>
  <si>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</si>
  <si>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</si>
  <si>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</si>
  <si>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</si>
  <si>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</si>
  <si>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</si>
  <si>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</si>
  <si>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</si>
  <si>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</si>
  <si>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</si>
  <si>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</si>
  <si>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</si>
  <si>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</si>
  <si>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</si>
  <si>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</si>
  <si>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</si>
  <si>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</si>
  <si>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</si>
  <si>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</si>
  <si>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</si>
  <si>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</si>
  <si>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</si>
  <si>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</si>
  <si>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</si>
  <si>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</si>
  <si>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</si>
  <si>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</si>
  <si>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</si>
  <si>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</si>
  <si>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</si>
  <si>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</si>
  <si>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</si>
  <si>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</si>
  <si>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</si>
  <si>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</si>
  <si>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</si>
  <si>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</si>
  <si>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</si>
  <si>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</si>
  <si>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</si>
  <si>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</si>
  <si>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</si>
  <si>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</si>
  <si>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</si>
  <si>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</si>
  <si>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</si>
  <si>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</si>
  <si>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</si>
  <si>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</si>
  <si>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</si>
  <si>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</si>
  <si>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</si>
  <si>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</si>
  <si>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</si>
  <si>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</si>
  <si>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</si>
  <si>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</si>
  <si>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</si>
  <si>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</si>
  <si>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</si>
  <si>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</si>
  <si>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</si>
  <si>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</si>
  <si>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</si>
  <si>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</si>
  <si>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</si>
  <si>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</si>
  <si>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</si>
  <si>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</si>
  <si>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</si>
  <si>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</si>
  <si>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</si>
  <si>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</si>
  <si>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</si>
  <si>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</si>
  <si>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</si>
  <si>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</si>
  <si>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</si>
  <si>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</si>
  <si>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</si>
  <si>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</si>
  <si>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</si>
  <si>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</si>
  <si>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</si>
  <si>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</si>
  <si>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</si>
  <si>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</si>
  <si>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</si>
  <si>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</si>
  <si>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</si>
  <si>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</si>
  <si>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</si>
  <si>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</si>
  <si>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</si>
  <si>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</si>
  <si>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</si>
  <si>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</si>
  <si>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</si>
  <si>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</si>
  <si>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</si>
  <si>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</si>
  <si>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</si>
  <si>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</si>
  <si>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</si>
  <si>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</si>
  <si>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</si>
  <si>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</si>
  <si>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</si>
  <si>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</si>
  <si>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</si>
  <si>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</si>
  <si>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</si>
  <si>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</si>
  <si>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</si>
  <si>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</si>
  <si>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</si>
  <si>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</si>
  <si>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</si>
  <si>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</si>
  <si>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</si>
  <si>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</si>
  <si>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</si>
  <si>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</si>
  <si>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</si>
  <si>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</si>
  <si>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</si>
  <si>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</si>
  <si>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</si>
  <si>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</si>
  <si>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</si>
  <si>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</si>
  <si>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</si>
  <si>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</si>
  <si>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</si>
  <si>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</si>
  <si>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</si>
  <si>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</si>
  <si>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</si>
  <si>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</si>
  <si>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</si>
  <si>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</si>
  <si>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</si>
  <si>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</si>
  <si>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</si>
  <si>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</si>
  <si>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</si>
  <si>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</si>
  <si>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</si>
  <si>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</si>
  <si>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</si>
  <si>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</si>
  <si>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</si>
  <si>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</si>
  <si>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</si>
  <si>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</si>
  <si>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</si>
  <si>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</si>
  <si>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</si>
  <si>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</si>
  <si>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</si>
  <si>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</si>
  <si>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</si>
  <si>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</si>
  <si>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</si>
  <si>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</si>
  <si>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</si>
  <si>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</si>
  <si>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</si>
  <si>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</si>
  <si>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</si>
  <si>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</si>
  <si>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</si>
  <si>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</si>
  <si>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</si>
  <si>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</si>
  <si>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</si>
  <si>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</si>
  <si>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</si>
  <si>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</si>
  <si>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</si>
  <si>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</si>
  <si>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</si>
  <si>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</si>
  <si>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</si>
  <si>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</si>
  <si>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</si>
  <si>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</si>
  <si>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</si>
  <si>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</si>
  <si>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</si>
  <si>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</si>
  <si>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</si>
  <si>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</si>
  <si>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</si>
  <si>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</si>
  <si>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</si>
  <si>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</si>
  <si>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</si>
  <si>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</si>
  <si>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</si>
  <si>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</si>
  <si>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</si>
  <si>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</si>
  <si>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</si>
  <si>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</si>
  <si>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</si>
  <si>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</si>
  <si>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</si>
  <si>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</si>
  <si>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</si>
  <si>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</si>
  <si>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</si>
  <si>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</si>
  <si>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</si>
  <si>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</si>
  <si>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</si>
  <si>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</si>
  <si>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</si>
  <si>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</si>
  <si>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</si>
  <si>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</si>
  <si>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</si>
  <si>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</si>
  <si>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</si>
  <si>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</si>
  <si>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</si>
  <si>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</si>
  <si>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</si>
  <si>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</si>
  <si>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</si>
  <si>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</si>
  <si>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</si>
  <si>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</si>
  <si>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</si>
  <si>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</si>
  <si>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</si>
  <si>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</si>
  <si>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</si>
  <si>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</si>
  <si>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</si>
  <si>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</si>
  <si>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</si>
  <si>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</si>
  <si>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</si>
  <si>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</si>
  <si>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</si>
  <si>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</si>
  <si>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</si>
  <si>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</si>
  <si>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</si>
  <si>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</si>
  <si>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</si>
  <si>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</si>
  <si>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</si>
  <si>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</si>
  <si>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</si>
  <si>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</si>
  <si>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</si>
  <si>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</si>
  <si>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</si>
  <si>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</si>
  <si>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</si>
  <si>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</si>
  <si>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</si>
  <si>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</si>
  <si>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</si>
  <si>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</si>
  <si>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</si>
  <si>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</si>
  <si>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</si>
  <si>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</si>
  <si>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</si>
  <si>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</si>
  <si>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</si>
  <si>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</si>
  <si>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</si>
  <si>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</si>
  <si>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</si>
  <si>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</si>
  <si>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</si>
  <si>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</si>
  <si>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</si>
  <si>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</si>
  <si>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</si>
  <si>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</si>
  <si>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</si>
  <si>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</si>
  <si>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</si>
  <si>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</si>
  <si>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</si>
  <si>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</si>
  <si>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</si>
  <si>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</si>
  <si>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</si>
  <si>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</si>
  <si>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</si>
  <si>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</si>
  <si>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</si>
  <si>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</si>
  <si>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</si>
  <si>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</si>
  <si>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</si>
  <si>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</si>
  <si>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</si>
  <si>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</si>
  <si>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</si>
  <si>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</si>
  <si>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</si>
  <si>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</si>
  <si>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</si>
  <si>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</si>
  <si>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</si>
  <si>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</si>
  <si>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</si>
  <si>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</si>
  <si>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</si>
  <si>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</si>
  <si>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</si>
  <si>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</si>
  <si>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</si>
  <si>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</si>
  <si>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</si>
  <si>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</si>
  <si>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</si>
  <si>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</si>
  <si>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</si>
  <si>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</si>
  <si>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</si>
  <si>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</si>
  <si>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</si>
  <si>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</si>
  <si>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</si>
  <si>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</si>
  <si>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</si>
  <si>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</si>
  <si>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</si>
  <si>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</si>
  <si>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</si>
  <si>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</si>
  <si>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</si>
  <si>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</si>
  <si>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</si>
  <si>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</si>
  <si>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</si>
  <si>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</si>
  <si>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</si>
  <si>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</si>
  <si>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</si>
  <si>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</si>
  <si>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</si>
  <si>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</si>
  <si>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</si>
  <si>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</si>
  <si>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</si>
  <si>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</si>
  <si>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</si>
  <si>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</si>
  <si>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</si>
  <si>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</si>
  <si>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</si>
  <si>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</si>
  <si>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</si>
  <si>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</si>
  <si>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</si>
  <si>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</si>
  <si>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</si>
  <si>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</si>
  <si>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</si>
  <si>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</si>
  <si>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</si>
  <si>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</si>
  <si>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</si>
  <si>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</si>
  <si>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</si>
  <si>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</si>
  <si>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</si>
  <si>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</si>
  <si>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</si>
  <si>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</si>
  <si>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</si>
  <si>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</si>
  <si>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</si>
  <si>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</si>
  <si>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</si>
  <si>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</si>
  <si>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</si>
  <si>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</si>
  <si>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</si>
  <si>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</si>
  <si>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</si>
  <si>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</si>
  <si>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</si>
  <si>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</si>
  <si>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</si>
  <si>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</si>
  <si>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</si>
  <si>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</si>
  <si>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</si>
  <si>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</si>
  <si>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</si>
  <si>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</si>
  <si>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</si>
  <si>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</si>
  <si>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</si>
  <si>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</si>
  <si>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</si>
  <si>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</si>
  <si>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</si>
  <si>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</si>
  <si>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</si>
  <si>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</si>
  <si>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</si>
  <si>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</si>
  <si>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</si>
  <si>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</si>
  <si>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</si>
  <si>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</si>
  <si>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</si>
  <si>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</si>
  <si>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</si>
  <si>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</si>
  <si>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</si>
  <si>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</si>
  <si>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</si>
  <si>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</si>
  <si>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</si>
  <si>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</si>
  <si>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</si>
  <si>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</si>
  <si>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</si>
  <si>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</si>
  <si>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</si>
  <si>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</si>
  <si>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</si>
  <si>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</si>
  <si>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</si>
  <si>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</si>
  <si>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</si>
  <si>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</si>
  <si>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</si>
  <si>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</si>
  <si>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</si>
  <si>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</si>
  <si>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</si>
  <si>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</si>
  <si>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</si>
  <si>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</si>
  <si>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</si>
  <si>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</si>
  <si>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</si>
  <si>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</si>
  <si>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</si>
  <si>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</si>
  <si>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</si>
  <si>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</si>
  <si>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</si>
  <si>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</si>
  <si>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</si>
  <si>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</si>
  <si>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</si>
  <si>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</si>
  <si>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</si>
  <si>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</si>
  <si>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</si>
  <si>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</si>
  <si>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</si>
  <si>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</si>
  <si>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</si>
  <si>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</si>
  <si>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</si>
  <si>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</si>
  <si>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</si>
  <si>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</si>
  <si>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</si>
  <si>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</si>
  <si>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</si>
  <si>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</si>
  <si>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</si>
  <si>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</si>
  <si>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</si>
  <si>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</si>
  <si>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</si>
  <si>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</si>
  <si>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</si>
  <si>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</si>
  <si>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</si>
  <si>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</si>
  <si>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</si>
  <si>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</si>
  <si>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</si>
  <si>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</si>
  <si>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</si>
  <si>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</si>
  <si>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</si>
  <si>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</si>
  <si>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</si>
  <si>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</si>
  <si>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</si>
  <si>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</si>
  <si>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</si>
  <si>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</si>
  <si>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</si>
  <si>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</si>
  <si>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</si>
  <si>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</si>
  <si>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</si>
  <si>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</si>
  <si>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</si>
  <si>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</si>
  <si>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</si>
  <si>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</si>
  <si>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</si>
  <si>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</si>
  <si>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</si>
  <si>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</si>
  <si>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</si>
  <si>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</si>
  <si>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</si>
  <si>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</si>
  <si>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</si>
  <si>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</si>
  <si>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</si>
  <si>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</si>
  <si>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</si>
  <si>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</si>
  <si>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</si>
  <si>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</si>
  <si>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</si>
  <si>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</si>
  <si>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</si>
  <si>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</si>
  <si>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</si>
  <si>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</si>
  <si>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</si>
  <si>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</si>
  <si>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</si>
  <si>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</si>
  <si>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</si>
  <si>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</si>
  <si>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</si>
  <si>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</si>
  <si>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</si>
  <si>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</si>
  <si>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</si>
  <si>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</si>
  <si>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</si>
  <si>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</si>
  <si>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</si>
  <si>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</si>
  <si>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</si>
  <si>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</si>
  <si>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</si>
  <si>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</si>
  <si>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</si>
  <si>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</si>
  <si>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</si>
  <si>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</si>
  <si>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</si>
  <si>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</si>
  <si>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</si>
  <si>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</si>
  <si>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</si>
  <si>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</si>
  <si>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</si>
  <si>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</si>
  <si>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</si>
  <si>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</si>
  <si>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</si>
  <si>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</si>
  <si>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</si>
  <si>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</si>
  <si>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</si>
  <si>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</si>
  <si>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</si>
  <si>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</si>
  <si>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</si>
  <si>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</si>
  <si>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</si>
  <si>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</si>
  <si>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</si>
  <si>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</si>
  <si>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</si>
  <si>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</si>
  <si>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</si>
  <si>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</si>
  <si>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</si>
  <si>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</si>
  <si>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</si>
  <si>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</si>
  <si>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</si>
  <si>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</si>
  <si>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</si>
  <si>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</si>
  <si>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</si>
  <si>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</si>
  <si>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</si>
  <si>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</si>
  <si>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</si>
  <si>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</si>
  <si>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</si>
  <si>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</si>
  <si>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</si>
  <si>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</si>
  <si>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</si>
  <si>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</si>
  <si>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</si>
  <si>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</si>
  <si>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</si>
  <si>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</si>
  <si>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</si>
  <si>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</si>
  <si>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</si>
  <si>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</si>
  <si>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</si>
  <si>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</si>
  <si>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</si>
  <si>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</si>
  <si>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</si>
  <si>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</si>
  <si>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</si>
  <si>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</si>
  <si>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</si>
  <si>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</si>
  <si>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</si>
  <si>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</si>
  <si>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</si>
  <si>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</si>
  <si>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</si>
  <si>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</si>
  <si>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</si>
  <si>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</si>
  <si>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</si>
  <si>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</si>
  <si>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</si>
  <si>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</si>
  <si>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</si>
  <si>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</si>
  <si>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</si>
  <si>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</si>
  <si>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</si>
  <si>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</si>
  <si>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</si>
  <si>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</si>
  <si>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</si>
  <si>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</si>
  <si>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</si>
  <si>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</si>
  <si>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</si>
  <si>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</si>
  <si>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</si>
  <si>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</si>
  <si>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</si>
  <si>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</si>
  <si>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</si>
  <si>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</si>
  <si>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</si>
  <si>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</si>
  <si>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</si>
  <si>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</si>
  <si>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</si>
  <si>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</si>
  <si>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</si>
  <si>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</si>
  <si>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</si>
  <si>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</si>
  <si>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</si>
  <si>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</si>
  <si>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</si>
  <si>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</si>
  <si>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</si>
  <si>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</si>
  <si>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</si>
  <si>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</si>
  <si>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</si>
  <si>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</si>
  <si>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</si>
  <si>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</si>
  <si>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</si>
  <si>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</si>
  <si>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</si>
  <si>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</si>
  <si>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</si>
  <si>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</si>
  <si>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</si>
  <si>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</si>
  <si>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</si>
  <si>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</si>
  <si>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</si>
  <si>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</si>
  <si>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</si>
  <si>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</si>
  <si>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</si>
  <si>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</si>
  <si>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</si>
  <si>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</si>
  <si>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</si>
  <si>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</si>
  <si>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</si>
  <si>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</si>
  <si>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</si>
  <si>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</si>
  <si>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</si>
  <si>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</si>
  <si>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</si>
  <si>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</si>
  <si>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</si>
  <si>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</si>
  <si>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</si>
  <si>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</si>
  <si>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</si>
  <si>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</si>
  <si>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</si>
  <si>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</si>
  <si>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</si>
  <si>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</si>
  <si>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</si>
  <si>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</si>
  <si>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</si>
  <si>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</si>
  <si>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</si>
  <si>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</si>
  <si>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</si>
  <si>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</si>
  <si>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</si>
  <si>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</si>
  <si>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</si>
  <si>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</si>
  <si>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</si>
  <si>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</si>
  <si>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</si>
  <si>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</si>
  <si>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</si>
  <si>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</si>
  <si>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</si>
  <si>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</si>
  <si>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</si>
  <si>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</si>
  <si>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</si>
  <si>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</si>
  <si>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</si>
  <si>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</si>
  <si>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</si>
  <si>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</si>
  <si>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</si>
  <si>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</si>
  <si>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</si>
  <si>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</si>
  <si>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</si>
  <si>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</si>
  <si>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</si>
  <si>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</si>
  <si>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</si>
  <si>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</si>
  <si>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</si>
  <si>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</si>
  <si>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</si>
  <si>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</si>
  <si>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</si>
  <si>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</si>
  <si>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</si>
  <si>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</si>
  <si>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</si>
  <si>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</si>
  <si>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</si>
  <si>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</si>
  <si>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</si>
  <si>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</si>
  <si>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</si>
  <si>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</si>
  <si>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</si>
  <si>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</si>
  <si>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</si>
  <si>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</si>
  <si>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</si>
  <si>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</si>
  <si>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</si>
  <si>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</si>
  <si>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</si>
  <si>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</si>
  <si>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</si>
  <si>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</si>
  <si>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</si>
  <si>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</si>
  <si>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</si>
  <si>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</si>
  <si>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</si>
  <si>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</si>
  <si>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</si>
  <si>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</si>
  <si>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</si>
  <si>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</si>
  <si>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</si>
  <si>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</si>
  <si>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</si>
  <si>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</si>
  <si>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</si>
  <si>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</si>
  <si>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</si>
  <si>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</si>
  <si>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</si>
  <si>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</si>
  <si>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</si>
  <si>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</si>
  <si>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</si>
  <si>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</si>
  <si>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</si>
  <si>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</si>
  <si>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</si>
  <si>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</si>
  <si>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</si>
  <si>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</si>
  <si>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</si>
  <si>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</si>
  <si>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</si>
  <si>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</si>
  <si>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</si>
  <si>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</si>
  <si>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</si>
  <si>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</si>
  <si>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</si>
  <si>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</si>
  <si>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</si>
  <si>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</si>
  <si>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</si>
  <si>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</si>
  <si>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</si>
  <si>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</si>
  <si>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</si>
  <si>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</si>
  <si>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</si>
  <si>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</si>
  <si>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</si>
  <si>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</si>
  <si>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</si>
  <si>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</si>
  <si>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</si>
  <si>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</si>
  <si>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</si>
  <si>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</si>
  <si>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</si>
  <si>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</si>
  <si>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</si>
  <si>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</si>
  <si>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</si>
  <si>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</si>
  <si>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</si>
  <si>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</si>
  <si>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</si>
  <si>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</si>
  <si>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</si>
  <si>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</si>
  <si>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</si>
  <si>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</si>
  <si>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</si>
  <si>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</si>
  <si>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</si>
  <si>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</si>
  <si>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</si>
  <si>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</si>
  <si>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</si>
  <si>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</si>
  <si>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</si>
  <si>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</si>
  <si>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</si>
  <si>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</si>
  <si>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</si>
  <si>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</si>
  <si>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</si>
  <si>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</si>
  <si>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</si>
  <si>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</si>
  <si>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</si>
  <si>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</si>
  <si>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</si>
  <si>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</si>
  <si>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</si>
  <si>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</si>
  <si>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</si>
  <si>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</si>
  <si>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</si>
  <si>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</si>
  <si>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</si>
  <si>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</si>
  <si>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</si>
  <si>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</si>
  <si>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</si>
  <si>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</si>
  <si>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</si>
  <si>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</si>
  <si>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</si>
  <si>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</si>
  <si>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</si>
  <si>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</si>
  <si>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</si>
  <si>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</si>
  <si>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</si>
  <si>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</si>
  <si>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</si>
  <si>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</si>
  <si>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</si>
  <si>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</si>
  <si>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</si>
  <si>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</si>
  <si>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</si>
  <si>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</si>
  <si>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</si>
  <si>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</si>
  <si>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</si>
  <si>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</si>
  <si>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</si>
  <si>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</si>
  <si>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</si>
  <si>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</si>
  <si>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</si>
  <si>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</si>
  <si>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</si>
  <si>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</si>
  <si>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</si>
  <si>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</si>
  <si>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</si>
  <si>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</si>
  <si>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</si>
  <si>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</si>
  <si>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</si>
  <si>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</si>
  <si>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</si>
  <si>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</si>
  <si>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</si>
  <si>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</si>
  <si>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</si>
  <si>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</si>
  <si>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</si>
  <si>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</si>
  <si>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</si>
  <si>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</si>
  <si>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</si>
  <si>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</si>
  <si>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</si>
  <si>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</si>
  <si>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</si>
  <si>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</si>
  <si>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</si>
  <si>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</si>
  <si>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</si>
  <si>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</si>
  <si>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</si>
  <si>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</si>
  <si>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</si>
  <si>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</si>
  <si>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</si>
  <si>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</si>
  <si>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</si>
  <si>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</si>
  <si>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</si>
  <si>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</si>
  <si>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</si>
  <si>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</si>
  <si>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</si>
  <si>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</si>
  <si>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</si>
  <si>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</si>
  <si>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</si>
  <si>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</si>
  <si>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</si>
  <si>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</si>
  <si>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</si>
  <si>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</si>
  <si>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</si>
  <si>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</si>
  <si>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</si>
  <si>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</si>
  <si>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</si>
  <si>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</si>
  <si>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</si>
  <si>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</si>
  <si>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</si>
  <si>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</si>
  <si>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</si>
  <si>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</si>
  <si>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</si>
  <si>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</si>
  <si>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</si>
  <si>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</si>
  <si>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</si>
  <si>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</si>
  <si>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</si>
  <si>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</si>
  <si>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</si>
  <si>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</si>
  <si>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</si>
  <si>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</si>
  <si>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</si>
  <si>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</si>
  <si>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</si>
  <si>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</si>
  <si>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</si>
  <si>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</si>
  <si>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</si>
  <si>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</si>
  <si>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</si>
  <si>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</si>
  <si>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</si>
  <si>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</si>
  <si>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</si>
  <si>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</si>
  <si>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</si>
  <si>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</si>
  <si>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</si>
  <si>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</si>
  <si>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</si>
  <si>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</si>
  <si>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</si>
  <si>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</si>
  <si>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</si>
  <si>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</si>
  <si>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</si>
  <si>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</si>
  <si>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</si>
  <si>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</si>
  <si>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</si>
  <si>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</si>
  <si>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</si>
  <si>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</si>
  <si>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</si>
  <si>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</si>
  <si>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</si>
  <si>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</si>
  <si>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</si>
  <si>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</si>
  <si>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</si>
  <si>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</si>
  <si>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</si>
  <si>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</si>
  <si>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</si>
  <si>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</si>
  <si>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</si>
  <si>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</si>
  <si>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</si>
  <si>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</si>
  <si>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</si>
  <si>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</si>
  <si>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</si>
  <si>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</si>
  <si>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</si>
  <si>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</si>
  <si>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</si>
  <si>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</si>
  <si>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</si>
  <si>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</si>
  <si>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</si>
  <si>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</si>
  <si>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</si>
  <si>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</si>
  <si>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</si>
  <si>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</si>
  <si>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</si>
  <si>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</si>
  <si>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</si>
  <si>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</si>
  <si>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</si>
  <si>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</si>
  <si>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</si>
  <si>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</si>
  <si>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</si>
  <si>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</si>
  <si>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</si>
  <si>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</si>
  <si>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</si>
  <si>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</si>
  <si>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</si>
  <si>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</si>
  <si>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</si>
  <si>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</si>
  <si>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</si>
  <si>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</si>
  <si>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</si>
  <si>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</si>
  <si>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</si>
  <si>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</si>
  <si>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</si>
  <si>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</si>
  <si>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</si>
  <si>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</si>
  <si>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</si>
  <si>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</si>
  <si>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</si>
  <si>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</si>
  <si>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</si>
  <si>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</si>
  <si>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</si>
  <si>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</si>
  <si>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</si>
  <si>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</si>
  <si>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</si>
  <si>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</si>
  <si>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</si>
  <si>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</si>
  <si>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</si>
  <si>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</si>
  <si>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</si>
  <si>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</si>
  <si>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</si>
  <si>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</si>
  <si>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</si>
  <si>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</si>
  <si>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</si>
  <si>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</si>
  <si>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</si>
  <si>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</si>
  <si>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</si>
  <si>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</si>
  <si>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</si>
  <si>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</si>
  <si>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</si>
  <si>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</si>
  <si>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</si>
  <si>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</si>
  <si>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</si>
  <si>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</si>
  <si>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</si>
  <si>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</si>
  <si>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</si>
  <si>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</si>
  <si>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</si>
  <si>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</si>
  <si>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</si>
  <si>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</si>
  <si>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</si>
  <si>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</si>
  <si>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</si>
  <si>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</si>
  <si>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</si>
  <si>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</si>
  <si>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</si>
  <si>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</si>
  <si>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</si>
  <si>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</si>
  <si>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</si>
  <si>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</si>
  <si>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</si>
  <si>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</si>
  <si>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</si>
  <si>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</si>
  <si>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</si>
  <si>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</si>
  <si>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</si>
  <si>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</si>
  <si>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</si>
  <si>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</si>
  <si>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</si>
  <si>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</si>
  <si>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</si>
  <si>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</si>
  <si>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</si>
  <si>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</si>
  <si>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</si>
  <si>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</si>
  <si>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</si>
  <si>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</si>
  <si>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</si>
  <si>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</si>
  <si>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</si>
  <si>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</si>
  <si>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</si>
  <si>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</si>
  <si>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</si>
  <si>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</si>
  <si>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</si>
  <si>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</si>
  <si>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</si>
  <si>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</si>
  <si>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</si>
  <si>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</si>
  <si>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</si>
  <si>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</si>
  <si>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</si>
  <si>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</si>
  <si>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</si>
  <si>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</si>
  <si>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</si>
  <si>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</si>
  <si>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</si>
  <si>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</si>
  <si>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</si>
  <si>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</si>
  <si>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</si>
  <si>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</si>
  <si>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</si>
  <si>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</si>
  <si>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</si>
  <si>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</si>
  <si>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</si>
  <si>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</si>
  <si>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</si>
  <si>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</si>
  <si>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</si>
  <si>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</si>
  <si>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</si>
  <si>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</si>
  <si>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</si>
  <si>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</si>
  <si>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</si>
  <si>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</si>
  <si>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</si>
  <si>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</si>
  <si>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</si>
  <si>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</si>
  <si>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</si>
  <si>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</si>
  <si>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</si>
  <si>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</si>
  <si>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</si>
  <si>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</si>
  <si>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</si>
  <si>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</si>
  <si>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</si>
  <si>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</si>
  <si>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</si>
  <si>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</si>
  <si>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</si>
  <si>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</si>
  <si>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</si>
  <si>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</si>
  <si>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</si>
  <si>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</si>
  <si>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</si>
  <si>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</si>
  <si>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</si>
  <si>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</si>
  <si>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</si>
  <si>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</si>
  <si>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</si>
  <si>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</si>
  <si>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</si>
  <si>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</si>
  <si>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</si>
  <si>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</si>
  <si>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</si>
  <si>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</si>
  <si>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</si>
  <si>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</si>
  <si>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</si>
  <si>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</si>
  <si>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</si>
  <si>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</si>
  <si>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</si>
  <si>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</si>
  <si>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</si>
  <si>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</si>
  <si>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</si>
  <si>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</si>
  <si>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</si>
  <si>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</si>
  <si>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</si>
  <si>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</si>
  <si>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</si>
  <si>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</si>
  <si>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</si>
  <si>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</si>
  <si>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</si>
  <si>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</si>
  <si>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</si>
  <si>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</si>
  <si>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</si>
  <si>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</si>
  <si>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</si>
  <si>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</si>
  <si>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</si>
  <si>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</si>
  <si>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</si>
  <si>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</si>
  <si>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</si>
  <si>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</si>
  <si>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</si>
  <si>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</si>
  <si>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</si>
  <si>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</si>
  <si>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</si>
  <si>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</si>
  <si>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</si>
  <si>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</si>
  <si>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</si>
  <si>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</si>
  <si>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</si>
  <si>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</si>
  <si>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</si>
  <si>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</si>
  <si>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</si>
  <si>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</si>
  <si>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</si>
  <si>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</si>
  <si>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</si>
  <si>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</si>
  <si>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</si>
  <si>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</si>
  <si>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</si>
  <si>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</si>
  <si>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</si>
  <si>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</si>
  <si>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</si>
  <si>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</si>
  <si>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</si>
  <si>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</si>
  <si>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</si>
  <si>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</si>
  <si>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</si>
  <si>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</si>
  <si>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</si>
  <si>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</si>
  <si>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</si>
  <si>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</si>
  <si>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</si>
  <si>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</si>
  <si>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</si>
  <si>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</si>
  <si>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</si>
  <si>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</si>
  <si>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</si>
  <si>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</si>
  <si>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</si>
  <si>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</si>
  <si>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</si>
  <si>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</si>
  <si>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</si>
  <si>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</si>
  <si>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</si>
  <si>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</si>
  <si>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</si>
  <si>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</si>
  <si>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</si>
  <si>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</si>
  <si>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</si>
  <si>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</si>
  <si>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</si>
  <si>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</si>
  <si>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</si>
  <si>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</si>
  <si>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</si>
  <si>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</si>
  <si>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</si>
  <si>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</si>
  <si>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</si>
  <si>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</si>
  <si>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</si>
  <si>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</si>
  <si>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</si>
  <si>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</si>
  <si>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</si>
  <si>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</si>
  <si>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</si>
  <si>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</si>
  <si>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</si>
  <si>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</si>
  <si>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</si>
  <si>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</si>
  <si>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</si>
  <si>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</si>
  <si>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</si>
  <si>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</si>
  <si>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</si>
  <si>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</si>
  <si>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</si>
  <si>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</si>
  <si>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</si>
  <si>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</si>
  <si>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</si>
  <si>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</si>
  <si>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</si>
  <si>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</si>
  <si>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</si>
  <si>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</si>
  <si>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</si>
  <si>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</si>
  <si>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</si>
  <si>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</si>
  <si>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</si>
  <si>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</si>
  <si>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</si>
  <si>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</si>
  <si>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</si>
  <si>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</si>
  <si>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</si>
  <si>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</si>
  <si>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</si>
  <si>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</si>
  <si>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</si>
  <si>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</si>
  <si>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</si>
  <si>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</si>
  <si>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</si>
  <si>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</si>
  <si>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</si>
  <si>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</si>
  <si>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</si>
  <si>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</si>
  <si>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</si>
  <si>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</si>
  <si>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</si>
  <si>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</si>
  <si>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</si>
  <si>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</si>
  <si>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</si>
  <si>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</si>
  <si>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</si>
  <si>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</si>
  <si>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</si>
  <si>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</si>
  <si>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</si>
  <si>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</si>
  <si>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</si>
  <si>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</si>
  <si>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</si>
  <si>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</si>
  <si>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</si>
  <si>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</si>
  <si>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</si>
  <si>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</si>
  <si>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</si>
  <si>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</si>
  <si>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</si>
  <si>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</si>
  <si>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</si>
  <si>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</si>
  <si>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</si>
  <si>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</si>
  <si>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</si>
  <si>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</si>
  <si>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</si>
  <si>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</si>
  <si>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</si>
  <si>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</si>
  <si>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</si>
  <si>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</si>
  <si>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</si>
  <si>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</si>
  <si>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</si>
  <si>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</si>
  <si>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</si>
  <si>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</si>
  <si>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</si>
  <si>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</si>
  <si>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</si>
  <si>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</si>
  <si>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</si>
  <si>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</si>
  <si>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</si>
  <si>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</si>
  <si>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</si>
  <si>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</si>
  <si>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</si>
  <si>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</si>
  <si>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</si>
  <si>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</si>
  <si>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</si>
  <si>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</si>
  <si>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</si>
  <si>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</si>
  <si>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</si>
  <si>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</si>
  <si>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</si>
  <si>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</si>
  <si>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</si>
  <si>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</si>
  <si>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</si>
  <si>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</si>
  <si>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</si>
  <si>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</si>
  <si>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</si>
  <si>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</si>
  <si>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</si>
  <si>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</si>
  <si>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</si>
  <si>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</si>
  <si>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</si>
  <si>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</si>
  <si>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</si>
  <si>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</si>
  <si>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</si>
  <si>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</si>
  <si>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</si>
  <si>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</si>
  <si>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</si>
  <si>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</si>
  <si>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</si>
  <si>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</si>
  <si>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</si>
  <si>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</si>
  <si>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</si>
  <si>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</si>
  <si>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</si>
  <si>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</si>
  <si>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</si>
  <si>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</si>
  <si>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</si>
  <si>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</si>
  <si>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</si>
  <si>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</si>
  <si>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</si>
  <si>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</si>
  <si>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</si>
  <si>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</si>
  <si>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</si>
  <si>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</si>
  <si>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</si>
  <si>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</si>
  <si>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</si>
  <si>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</si>
  <si>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</si>
  <si>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</si>
  <si>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</si>
  <si>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</si>
  <si>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</si>
  <si>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</si>
  <si>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</si>
  <si>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</si>
  <si>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</si>
  <si>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</si>
  <si>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</si>
  <si>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</si>
  <si>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</si>
  <si>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</si>
  <si>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</si>
  <si>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</si>
  <si>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</si>
  <si>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</si>
  <si>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</si>
  <si>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</si>
  <si>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</si>
  <si>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</si>
  <si>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</si>
  <si>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</si>
  <si>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</si>
  <si>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</si>
  <si>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</si>
  <si>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</si>
  <si>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</si>
  <si>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</si>
  <si>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</si>
  <si>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</si>
  <si>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</si>
  <si>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</si>
  <si>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</si>
  <si>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</si>
  <si>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</si>
  <si>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</si>
  <si>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</si>
  <si>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</si>
  <si>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</si>
  <si>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</si>
  <si>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</si>
  <si>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</si>
  <si>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</si>
  <si>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</si>
  <si>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</si>
  <si>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</si>
  <si>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</si>
  <si>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</si>
  <si>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</si>
  <si>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</si>
  <si>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</si>
  <si>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</si>
  <si>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</si>
  <si>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</si>
  <si>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</si>
  <si>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</si>
  <si>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</si>
  <si>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</si>
  <si>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</si>
  <si>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</si>
  <si>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</si>
  <si>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</si>
  <si>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</si>
  <si>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</si>
  <si>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</si>
  <si>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</si>
  <si>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</si>
  <si>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</si>
  <si>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</si>
  <si>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</si>
  <si>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</si>
  <si>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</si>
  <si>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</si>
  <si>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</si>
  <si>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</si>
  <si>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</si>
  <si>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</si>
  <si>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</si>
  <si>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</si>
  <si>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</si>
  <si>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</si>
  <si>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</si>
  <si>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</si>
  <si>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</si>
  <si>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</si>
  <si>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</si>
  <si>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</si>
  <si>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</si>
  <si>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</si>
  <si>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</si>
  <si>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</si>
  <si>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</si>
  <si>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</si>
  <si>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</si>
  <si>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</si>
  <si>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</si>
  <si>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</si>
  <si>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</si>
  <si>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</si>
  <si>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</si>
  <si>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</si>
  <si>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</si>
  <si>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</si>
  <si>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</si>
  <si>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</si>
  <si>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</si>
  <si>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</si>
  <si>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</si>
  <si>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</si>
  <si>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</si>
  <si>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</si>
  <si>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</si>
  <si>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</si>
  <si>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</si>
  <si>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</si>
  <si>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</si>
  <si>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</si>
  <si>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</si>
  <si>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</si>
  <si>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</si>
  <si>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</si>
  <si>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</si>
  <si>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</si>
  <si>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</si>
  <si>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</si>
  <si>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</si>
  <si>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</si>
  <si>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</si>
  <si>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</si>
  <si>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</si>
  <si>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</si>
  <si>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</si>
  <si>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</si>
  <si>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</si>
  <si>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</si>
  <si>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</si>
  <si>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</si>
  <si>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</si>
  <si>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</si>
  <si>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</si>
  <si>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</si>
  <si>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</si>
  <si>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</si>
  <si>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</si>
  <si>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</si>
  <si>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</si>
  <si>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</si>
  <si>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</si>
  <si>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</si>
  <si>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</si>
  <si>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</si>
  <si>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</si>
  <si>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</si>
  <si>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</si>
  <si>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</si>
  <si>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</si>
  <si>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</si>
  <si>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</si>
  <si>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</si>
  <si>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</si>
  <si>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</si>
  <si>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</si>
  <si>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</si>
  <si>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</si>
  <si>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</si>
  <si>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</si>
  <si>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</si>
  <si>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</si>
  <si>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</si>
  <si>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</si>
  <si>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</si>
  <si>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</si>
  <si>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</si>
  <si>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</si>
  <si>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</si>
  <si>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</si>
  <si>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</si>
  <si>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</si>
  <si>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</si>
  <si>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</si>
  <si>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</si>
  <si>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</si>
  <si>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</si>
  <si>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</si>
  <si>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</si>
  <si>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</si>
  <si>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</si>
  <si>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</si>
  <si>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</si>
  <si>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</si>
  <si>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</si>
  <si>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</si>
  <si>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</si>
  <si>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</si>
  <si>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</si>
  <si>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</si>
  <si>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</si>
  <si>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</si>
  <si>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</si>
  <si>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</si>
  <si>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</si>
  <si>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</si>
  <si>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</si>
  <si>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</si>
  <si>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</si>
  <si>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</si>
  <si>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</si>
  <si>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</si>
  <si>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</si>
  <si>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</si>
  <si>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</si>
  <si>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</si>
  <si>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</si>
  <si>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</si>
  <si>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</si>
  <si>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</si>
  <si>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</si>
  <si>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</si>
  <si>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</si>
  <si>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</si>
  <si>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</si>
  <si>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</si>
  <si>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</si>
  <si>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</si>
  <si>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</si>
  <si>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</si>
  <si>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</si>
  <si>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</si>
  <si>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</si>
  <si>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</si>
  <si>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</si>
  <si>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</si>
  <si>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</si>
  <si>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</si>
  <si>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</si>
  <si>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</si>
  <si>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</si>
  <si>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</si>
  <si>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</si>
  <si>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</si>
  <si>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</si>
  <si>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</si>
  <si>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</si>
  <si>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</si>
  <si>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</si>
  <si>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</si>
  <si>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</si>
  <si>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</si>
  <si>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</si>
  <si>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</si>
  <si>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</si>
  <si>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</si>
  <si>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</si>
  <si>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</si>
  <si>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</si>
  <si>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</si>
  <si>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</si>
  <si>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</si>
  <si>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</si>
  <si>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</si>
  <si>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</si>
  <si>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</si>
  <si>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</si>
  <si>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</si>
  <si>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</si>
  <si>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</si>
  <si>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</si>
  <si>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</si>
  <si>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</si>
  <si>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</si>
  <si>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</si>
  <si>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</si>
  <si>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</si>
  <si>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</si>
  <si>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</si>
  <si>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</si>
  <si>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</si>
  <si>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</si>
  <si>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</si>
  <si>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</si>
  <si>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</si>
  <si>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</si>
  <si>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</si>
  <si>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</si>
  <si>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</si>
  <si>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</si>
  <si>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</si>
  <si>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</si>
  <si>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</si>
  <si>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</si>
  <si>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</si>
  <si>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</si>
  <si>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</si>
  <si>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</si>
  <si>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</si>
  <si>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</si>
  <si>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</si>
  <si>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</si>
  <si>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</si>
  <si>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</si>
  <si>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</si>
  <si>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</si>
  <si>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</si>
  <si>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</si>
  <si>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</si>
  <si>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</si>
  <si>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</si>
  <si>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</si>
  <si>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</si>
  <si>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</si>
  <si>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</si>
  <si>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</si>
  <si>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</si>
  <si>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</si>
  <si>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</si>
  <si>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</si>
  <si>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</si>
  <si>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</si>
  <si>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</si>
  <si>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</si>
  <si>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</si>
  <si>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</si>
  <si>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</si>
  <si>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</si>
  <si>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</si>
  <si>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</si>
  <si>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</si>
  <si>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</si>
  <si>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</si>
  <si>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</si>
  <si>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</si>
  <si>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</si>
  <si>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</si>
  <si>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</si>
  <si>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</si>
  <si>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</si>
  <si>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</si>
  <si>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</si>
  <si>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</si>
  <si>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</si>
  <si>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</si>
  <si>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</si>
  <si>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</si>
  <si>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</si>
  <si>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</si>
  <si>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</si>
  <si>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</si>
  <si>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</si>
  <si>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</si>
  <si>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</si>
  <si>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</si>
  <si>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</si>
  <si>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</si>
  <si>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</si>
  <si>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</si>
  <si>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</si>
  <si>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</si>
  <si>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</si>
  <si>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</si>
  <si>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</si>
  <si>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</si>
  <si>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</si>
  <si>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</si>
  <si>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</si>
  <si>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</si>
  <si>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</si>
  <si>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</si>
  <si>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</si>
  <si>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</si>
  <si>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</si>
  <si>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</si>
  <si>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</si>
  <si>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</si>
  <si>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</si>
  <si>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</si>
  <si>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</si>
  <si>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</si>
  <si>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</si>
  <si>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</si>
  <si>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</si>
  <si>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</si>
  <si>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</si>
  <si>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</si>
  <si>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</si>
  <si>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</si>
  <si>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</si>
  <si>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</si>
  <si>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</si>
  <si>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</si>
  <si>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</si>
  <si>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</si>
  <si>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</si>
  <si>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</si>
  <si>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</si>
  <si>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</si>
  <si>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</si>
  <si>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</si>
  <si>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</si>
  <si>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</si>
  <si>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</si>
  <si>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</si>
  <si>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</si>
  <si>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</si>
  <si>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</si>
  <si>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</si>
  <si>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</si>
  <si>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</si>
  <si>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</si>
  <si>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</si>
  <si>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</si>
  <si>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</si>
  <si>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</si>
  <si>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</si>
  <si>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</si>
  <si>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</si>
  <si>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</si>
  <si>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</si>
  <si>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</si>
  <si>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</si>
  <si>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</si>
  <si>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</si>
  <si>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</si>
  <si>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</si>
  <si>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</si>
  <si>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</si>
  <si>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</si>
  <si>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</si>
  <si>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</si>
  <si>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</si>
  <si>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</si>
  <si>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</si>
  <si>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</si>
  <si>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</si>
  <si>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</si>
  <si>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</si>
  <si>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</si>
  <si>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</si>
  <si>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</si>
  <si>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</si>
  <si>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</si>
  <si>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</si>
  <si>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</si>
  <si>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</si>
  <si>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</si>
  <si>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</si>
  <si>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</si>
  <si>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</si>
  <si>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</si>
  <si>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</si>
  <si>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</si>
  <si>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</si>
  <si>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</si>
  <si>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</si>
  <si>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</si>
  <si>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</si>
  <si>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</si>
  <si>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</si>
  <si>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</si>
  <si>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</si>
  <si>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</si>
  <si>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</si>
  <si>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</si>
  <si>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</si>
  <si>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</si>
  <si>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</si>
  <si>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</si>
  <si>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</si>
  <si>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</si>
  <si>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</si>
  <si>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</si>
  <si>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</si>
  <si>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</si>
  <si>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</si>
  <si>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</si>
  <si>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</si>
  <si>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</si>
  <si>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</si>
  <si>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</si>
  <si>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</si>
  <si>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</si>
  <si>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</si>
  <si>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</si>
  <si>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</si>
  <si>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</si>
  <si>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</si>
  <si>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</si>
  <si>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</si>
  <si>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</si>
  <si>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</si>
  <si>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</si>
  <si>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</si>
  <si>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</si>
  <si>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</si>
  <si>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</si>
  <si>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</si>
  <si>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</si>
  <si>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</si>
  <si>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</si>
  <si>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</si>
  <si>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</si>
  <si>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</si>
  <si>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</si>
  <si>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</si>
  <si>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</si>
  <si>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</si>
  <si>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</si>
  <si>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</si>
  <si>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</si>
  <si>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</si>
  <si>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</si>
  <si>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</si>
  <si>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</si>
  <si>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</si>
  <si>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</si>
  <si>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</si>
  <si>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</si>
  <si>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</si>
  <si>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</si>
  <si>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</si>
  <si>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</si>
  <si>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</si>
  <si>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</si>
  <si>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</si>
  <si>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</si>
  <si>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</si>
  <si>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</si>
  <si>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</si>
  <si>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</si>
  <si>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</si>
  <si>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</si>
  <si>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</si>
  <si>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</si>
  <si>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</si>
  <si>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</si>
  <si>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</si>
  <si>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</si>
  <si>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</si>
  <si>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</si>
  <si>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</si>
  <si>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</si>
  <si>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</si>
  <si>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</si>
  <si>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</si>
  <si>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</si>
  <si>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</si>
  <si>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</si>
  <si>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</si>
  <si>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</si>
  <si>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</si>
  <si>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</si>
  <si>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</si>
  <si>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</si>
  <si>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</si>
  <si>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</si>
  <si>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</si>
  <si>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</si>
  <si>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</si>
  <si>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</si>
  <si>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</si>
  <si>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</si>
  <si>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</si>
  <si>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</si>
  <si>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</si>
  <si>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</si>
  <si>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</si>
  <si>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</si>
  <si>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</si>
  <si>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</si>
  <si>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</si>
  <si>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</si>
  <si>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</si>
  <si>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</si>
  <si>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</si>
  <si>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</si>
  <si>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</si>
  <si>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</si>
  <si>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</si>
  <si>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</si>
  <si>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</si>
  <si>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</si>
  <si>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</si>
  <si>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</si>
  <si>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</si>
  <si>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</si>
  <si>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</si>
  <si>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</si>
  <si>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</si>
  <si>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</si>
  <si>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</si>
  <si>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</si>
  <si>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</si>
  <si>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</si>
  <si>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</si>
  <si>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</si>
  <si>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</si>
  <si>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</si>
  <si>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</si>
  <si>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</si>
  <si>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</si>
  <si>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</si>
  <si>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</si>
  <si>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</si>
  <si>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</si>
  <si>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</si>
  <si>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</si>
  <si>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</si>
  <si>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</si>
  <si>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</si>
  <si>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</si>
  <si>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</si>
  <si>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</si>
  <si>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</si>
  <si>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</si>
  <si>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</si>
  <si>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</si>
  <si>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</si>
  <si>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</si>
  <si>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</si>
  <si>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</si>
  <si>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</si>
  <si>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</si>
  <si>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</si>
  <si>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</si>
  <si>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</si>
  <si>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</si>
  <si>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</si>
  <si>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</si>
  <si>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</si>
  <si>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</si>
  <si>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</si>
  <si>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</si>
  <si>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</si>
  <si>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</si>
  <si>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</si>
  <si>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</si>
  <si>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</si>
  <si>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</si>
  <si>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</si>
  <si>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</si>
  <si>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</si>
  <si>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</si>
  <si>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</si>
  <si>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</si>
  <si>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</si>
  <si>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</si>
  <si>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</si>
  <si>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</si>
  <si>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</si>
  <si>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</si>
  <si>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</si>
  <si>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</si>
  <si>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</si>
  <si>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</si>
  <si>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</si>
  <si>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</si>
  <si>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</si>
  <si>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</si>
  <si>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</si>
  <si>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</si>
  <si>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</si>
  <si>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</si>
  <si>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</si>
  <si>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</si>
  <si>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</si>
  <si>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</si>
  <si>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</si>
  <si>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</si>
  <si>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</si>
  <si>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</si>
  <si>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</si>
  <si>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</si>
  <si>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</si>
  <si>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</si>
  <si>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</si>
  <si>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</si>
  <si>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</si>
  <si>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</si>
  <si>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</si>
  <si>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</si>
  <si>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</si>
  <si>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</si>
  <si>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</si>
  <si>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</si>
  <si>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</si>
  <si>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</si>
  <si>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</si>
  <si>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</si>
  <si>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</si>
  <si>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</si>
  <si>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</si>
  <si>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</si>
  <si>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</si>
  <si>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</si>
  <si>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</si>
  <si>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</si>
  <si>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</si>
  <si>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</si>
  <si>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</si>
  <si>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</si>
  <si>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</si>
  <si>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</si>
  <si>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</si>
  <si>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</si>
  <si>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</si>
  <si>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</si>
  <si>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</si>
  <si>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</si>
  <si>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</si>
  <si>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</si>
  <si>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</si>
  <si>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</si>
  <si>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</si>
  <si>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</si>
  <si>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</si>
  <si>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</si>
  <si>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</si>
  <si>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</si>
  <si>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</si>
  <si>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</si>
  <si>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</si>
  <si>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</si>
  <si>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</si>
  <si>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</si>
  <si>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</si>
  <si>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</si>
  <si>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</si>
  <si>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</si>
  <si>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</si>
  <si>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</si>
  <si>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</si>
  <si>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</si>
  <si>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</si>
  <si>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</si>
  <si>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</si>
  <si>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</si>
  <si>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</si>
  <si>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</si>
  <si>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</si>
  <si>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</si>
  <si>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</si>
  <si>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</si>
  <si>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</si>
  <si>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</si>
  <si>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</si>
  <si>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</si>
  <si>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</si>
  <si>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</si>
  <si>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</si>
  <si>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</si>
  <si>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</si>
  <si>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</si>
  <si>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</si>
  <si>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</si>
  <si>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</si>
  <si>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</si>
  <si>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</si>
  <si>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</si>
  <si>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</si>
  <si>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</si>
  <si>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</si>
  <si>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</si>
  <si>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</si>
  <si>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</si>
  <si>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</si>
  <si>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</si>
  <si>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</si>
  <si>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</si>
  <si>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</si>
  <si>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</si>
  <si>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</si>
  <si>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</si>
  <si>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</si>
  <si>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</si>
  <si>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</si>
  <si>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</si>
  <si>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</si>
  <si>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</si>
  <si>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</si>
  <si>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</si>
  <si>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</si>
  <si>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</si>
  <si>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</si>
  <si>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</si>
  <si>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</si>
  <si>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</si>
  <si>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</si>
  <si>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</si>
  <si>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</si>
  <si>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</si>
  <si>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</si>
  <si>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</si>
  <si>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</si>
  <si>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</si>
  <si>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</si>
  <si>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</si>
  <si>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</si>
  <si>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</si>
  <si>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</si>
  <si>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</si>
  <si>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</si>
  <si>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</si>
  <si>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</si>
  <si>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</si>
  <si>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</si>
  <si>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</si>
  <si>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</si>
  <si>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</si>
  <si>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</si>
  <si>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</si>
  <si>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</si>
  <si>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</si>
  <si>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</si>
  <si>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</si>
  <si>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</si>
  <si>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</si>
  <si>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</si>
  <si>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</si>
  <si>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</si>
  <si>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</si>
  <si>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</si>
  <si>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</si>
  <si>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</si>
  <si>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</si>
  <si>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</si>
  <si>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</si>
  <si>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</si>
  <si>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</si>
  <si>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</si>
  <si>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</si>
  <si>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</si>
  <si>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</si>
  <si>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</si>
  <si>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</si>
  <si>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</si>
  <si>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</si>
  <si>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</si>
  <si>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</si>
  <si>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</si>
  <si>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</si>
  <si>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</si>
  <si>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</si>
  <si>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</si>
  <si>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</si>
  <si>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</si>
  <si>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</si>
  <si>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</si>
  <si>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</si>
  <si>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</si>
  <si>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</si>
  <si>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</si>
  <si>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</si>
  <si>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</si>
  <si>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</si>
  <si>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</si>
  <si>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</si>
  <si>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</si>
  <si>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</si>
  <si>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</si>
  <si>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</si>
  <si>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</si>
  <si>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</si>
  <si>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</si>
  <si>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</si>
  <si>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</si>
  <si>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</si>
  <si>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</si>
  <si>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</si>
  <si>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</si>
  <si>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</si>
  <si>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</si>
  <si>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</si>
  <si>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</si>
  <si>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</si>
  <si>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</si>
  <si>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</si>
  <si>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</si>
  <si>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</si>
  <si>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</si>
  <si>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</si>
  <si>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</si>
  <si>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</si>
  <si>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</si>
  <si>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</si>
  <si>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</si>
  <si>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</si>
  <si>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</si>
  <si>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</si>
  <si>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</si>
  <si>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</si>
  <si>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</si>
  <si>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</si>
  <si>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</si>
  <si>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</si>
  <si>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</si>
  <si>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</si>
  <si>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</si>
  <si>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</si>
  <si>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</si>
  <si>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</si>
  <si>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</si>
  <si>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</si>
  <si>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</si>
  <si>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</si>
  <si>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</si>
  <si>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</si>
  <si>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</si>
  <si>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</si>
  <si>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</si>
  <si>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</si>
  <si>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</si>
  <si>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</si>
  <si>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</si>
  <si>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</si>
  <si>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</si>
  <si>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</si>
  <si>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</si>
  <si>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</si>
  <si>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</si>
  <si>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</si>
  <si>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</si>
  <si>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</si>
  <si>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</si>
  <si>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</si>
  <si>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</si>
  <si>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</si>
  <si>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</si>
  <si>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</si>
  <si>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</si>
  <si>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</si>
  <si>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</si>
  <si>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</si>
  <si>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</si>
  <si>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</si>
  <si>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</si>
  <si>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</si>
  <si>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</si>
  <si>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</si>
  <si>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</si>
  <si>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</si>
  <si>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</si>
  <si>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</si>
  <si>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</si>
  <si>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</si>
  <si>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</si>
  <si>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</si>
  <si>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</si>
  <si>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</si>
  <si>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</si>
  <si>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</si>
  <si>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</si>
  <si>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</si>
  <si>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</si>
  <si>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</si>
  <si>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</si>
  <si>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</si>
  <si>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</si>
  <si>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</si>
  <si>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</si>
  <si>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</si>
  <si>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</si>
  <si>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</si>
  <si>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</si>
  <si>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</si>
  <si>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</si>
  <si>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</si>
  <si>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</si>
  <si>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</si>
  <si>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</si>
  <si>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</si>
  <si>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</si>
  <si>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</si>
  <si>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</si>
  <si>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</si>
  <si>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</si>
  <si>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</si>
  <si>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</si>
  <si>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</si>
  <si>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</si>
  <si>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</si>
  <si>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</si>
  <si>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</si>
  <si>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</si>
  <si>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</si>
  <si>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</si>
  <si>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</si>
  <si>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</si>
  <si>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</si>
  <si>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</si>
  <si>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</si>
  <si>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</si>
  <si>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</si>
  <si>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</si>
  <si>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</si>
  <si>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</si>
  <si>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</si>
  <si>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</si>
  <si>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</si>
  <si>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</si>
  <si>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</si>
  <si>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</si>
  <si>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</si>
  <si>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</si>
  <si>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</si>
  <si>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</si>
  <si>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</si>
  <si>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</si>
  <si>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</si>
  <si>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</si>
  <si>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</si>
  <si>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</si>
  <si>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</si>
  <si>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</si>
  <si>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</si>
  <si>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</si>
  <si>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</si>
  <si>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</si>
  <si>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</si>
  <si>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</si>
  <si>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</si>
  <si>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</si>
  <si>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</si>
  <si>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</si>
  <si>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</si>
  <si>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</si>
  <si>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</si>
  <si>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</si>
  <si>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</si>
  <si>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</si>
  <si>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</si>
  <si>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</si>
  <si>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</si>
  <si>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</si>
  <si>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</si>
  <si>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</si>
  <si>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</si>
  <si>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</si>
  <si>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</si>
  <si>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</si>
  <si>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</si>
  <si>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</si>
  <si>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</si>
  <si>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</si>
  <si>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</si>
  <si>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</si>
  <si>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</si>
  <si>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</si>
  <si>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</si>
  <si>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</si>
  <si>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</si>
  <si>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</si>
  <si>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</si>
  <si>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</si>
  <si>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</si>
  <si>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</si>
  <si>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</si>
  <si>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</si>
  <si>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</si>
  <si>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</si>
  <si>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</si>
  <si>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</si>
  <si>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</si>
  <si>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</si>
  <si>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</si>
  <si>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</si>
  <si>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</si>
  <si>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</si>
  <si>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</si>
  <si>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</si>
  <si>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</si>
  <si>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</si>
  <si>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</si>
  <si>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</si>
  <si>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</si>
  <si>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</si>
  <si>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</si>
  <si>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</si>
  <si>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</si>
  <si>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</si>
  <si>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</si>
  <si>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</si>
  <si>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</si>
  <si>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</si>
  <si>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</si>
  <si>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</si>
  <si>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</si>
  <si>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</si>
  <si>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</si>
  <si>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</si>
  <si>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</si>
  <si>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</si>
  <si>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</si>
  <si>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</si>
  <si>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</si>
  <si>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</si>
  <si>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</si>
  <si>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</si>
  <si>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</si>
  <si>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</si>
  <si>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</si>
  <si>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</si>
  <si>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</si>
  <si>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</si>
  <si>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</si>
  <si>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</si>
  <si>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</si>
  <si>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</si>
  <si>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</si>
  <si>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</si>
  <si>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</si>
  <si>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</si>
  <si>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</si>
  <si>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</si>
  <si>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</si>
  <si>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</si>
  <si>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</si>
  <si>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</si>
  <si>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</si>
  <si>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</si>
  <si>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</si>
  <si>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</si>
  <si>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</si>
  <si>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</si>
  <si>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</si>
  <si>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</si>
  <si>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</si>
  <si>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</si>
  <si>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</si>
  <si>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</si>
  <si>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</si>
  <si>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</si>
  <si>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</si>
  <si>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</si>
  <si>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</si>
  <si>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</si>
  <si>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</si>
  <si>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</si>
  <si>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</si>
  <si>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</si>
  <si>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</si>
  <si>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</si>
  <si>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</si>
  <si>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</si>
  <si>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</si>
  <si>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</si>
  <si>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</si>
  <si>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</si>
  <si>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</si>
  <si>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</si>
  <si>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</si>
  <si>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</si>
  <si>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</si>
  <si>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</si>
  <si>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</si>
  <si>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</si>
  <si>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</si>
  <si>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</si>
  <si>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</si>
  <si>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</si>
  <si>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</si>
  <si>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</si>
  <si>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</si>
  <si>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</si>
  <si>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</si>
  <si>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</si>
  <si>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</si>
  <si>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</si>
  <si>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</si>
  <si>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</si>
  <si>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</si>
  <si>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</si>
  <si>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</si>
  <si>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</si>
  <si>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</si>
  <si>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</si>
  <si>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</si>
  <si>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</si>
  <si>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</si>
  <si>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</si>
  <si>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</si>
  <si>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</si>
  <si>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</si>
  <si>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</si>
  <si>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</si>
  <si>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</si>
  <si>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</si>
  <si>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</si>
  <si>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</si>
  <si>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</si>
  <si>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</si>
  <si>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</si>
  <si>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</si>
  <si>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</si>
  <si>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</si>
  <si>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</si>
  <si>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</si>
  <si>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</si>
  <si>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</si>
  <si>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</si>
  <si>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</si>
  <si>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</si>
  <si>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</si>
  <si>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</si>
  <si>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</si>
  <si>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</si>
  <si>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</si>
  <si>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</si>
  <si>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</si>
  <si>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</si>
  <si>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</si>
  <si>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</si>
  <si>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</si>
  <si>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</si>
  <si>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</si>
  <si>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</si>
  <si>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</si>
  <si>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</si>
  <si>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</si>
  <si>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</si>
  <si>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</si>
  <si>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</si>
  <si>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</si>
  <si>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</si>
  <si>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</si>
  <si>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</si>
  <si>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</si>
  <si>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</si>
  <si>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</si>
  <si>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</si>
  <si>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</si>
  <si>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</si>
  <si>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</si>
  <si>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</si>
  <si>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</si>
  <si>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</si>
  <si>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</si>
  <si>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</si>
  <si>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</si>
  <si>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</si>
  <si>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</si>
  <si>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</si>
  <si>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</si>
  <si>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</si>
  <si>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</si>
  <si>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</si>
  <si>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</si>
  <si>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</si>
  <si>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</si>
  <si>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</si>
  <si>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</si>
  <si>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</si>
  <si>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</si>
  <si>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</si>
  <si>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</si>
  <si>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</si>
  <si>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</si>
  <si>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</si>
  <si>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</si>
  <si>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</si>
  <si>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</si>
  <si>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</si>
  <si>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</si>
  <si>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</si>
  <si>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</si>
  <si>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</si>
  <si>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</si>
  <si>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</si>
  <si>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</si>
  <si>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</si>
  <si>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</si>
  <si>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</si>
  <si>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</si>
  <si>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</si>
  <si>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</si>
  <si>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</si>
  <si>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</si>
  <si>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</si>
  <si>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</si>
  <si>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</si>
  <si>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</si>
  <si>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</si>
  <si>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</si>
  <si>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</si>
  <si>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</si>
  <si>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</si>
  <si>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</si>
  <si>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</si>
  <si>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</si>
  <si>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</si>
  <si>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</si>
  <si>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</si>
  <si>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</si>
  <si>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</si>
  <si>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</si>
  <si>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</si>
  <si>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</si>
  <si>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</si>
  <si>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</si>
  <si>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</si>
  <si>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</si>
  <si>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</si>
  <si>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</si>
  <si>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</si>
  <si>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</si>
  <si>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</si>
  <si>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</si>
  <si>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</si>
  <si>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</si>
  <si>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</si>
  <si>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</si>
  <si>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</si>
  <si>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</si>
  <si>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</si>
  <si>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</si>
  <si>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</si>
  <si>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</si>
  <si>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</si>
  <si>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</si>
  <si>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</si>
  <si>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</si>
  <si>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</si>
  <si>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</si>
  <si>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</si>
  <si>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</si>
  <si>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</si>
  <si>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</si>
  <si>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</si>
  <si>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</si>
  <si>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</si>
  <si>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</si>
  <si>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</si>
  <si>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</si>
  <si>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</si>
  <si>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</si>
  <si>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</si>
  <si>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</si>
  <si>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</si>
  <si>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</si>
  <si>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</si>
  <si>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</si>
  <si>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</si>
  <si>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</si>
  <si>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</si>
  <si>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</si>
  <si>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</si>
  <si>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</si>
  <si>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</si>
  <si>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</si>
  <si>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</si>
  <si>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</si>
  <si>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</si>
  <si>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</si>
  <si>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</si>
  <si>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</si>
  <si>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</si>
  <si>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</si>
  <si>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</si>
  <si>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</si>
  <si>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</si>
  <si>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</si>
  <si>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</si>
  <si>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</si>
  <si>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</si>
  <si>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</si>
  <si>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</si>
  <si>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</si>
  <si>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</si>
  <si>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</si>
  <si>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</si>
  <si>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</si>
  <si>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</si>
  <si>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</si>
  <si>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</si>
  <si>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</si>
  <si>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</si>
  <si>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</si>
  <si>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</si>
  <si>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</si>
  <si>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</si>
  <si>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</si>
  <si>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</si>
  <si>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</si>
  <si>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</si>
  <si>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</si>
  <si>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</si>
  <si>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</si>
  <si>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</si>
  <si>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</si>
  <si>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</si>
  <si>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</si>
  <si>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</si>
  <si>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</si>
  <si>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</si>
  <si>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</si>
  <si>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</si>
  <si>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</si>
  <si>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</si>
  <si>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</si>
  <si>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</si>
  <si>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</si>
  <si>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</si>
  <si>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</si>
  <si>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</si>
  <si>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</si>
  <si>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</si>
  <si>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</si>
  <si>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</si>
  <si>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</si>
  <si>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</si>
  <si>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</si>
  <si>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</si>
  <si>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</si>
  <si>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</si>
  <si>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</si>
  <si>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</si>
  <si>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</si>
  <si>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</si>
  <si>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</si>
  <si>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</si>
  <si>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</si>
  <si>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</si>
  <si>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</si>
  <si>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</si>
  <si>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</si>
  <si>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</si>
  <si>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</si>
  <si>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</si>
  <si>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</si>
  <si>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</si>
  <si>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</si>
  <si>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</si>
  <si>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</si>
  <si>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</si>
  <si>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</si>
  <si>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</si>
  <si>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</si>
  <si>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</si>
  <si>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</si>
  <si>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</si>
  <si>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</si>
  <si>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</si>
  <si>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</si>
  <si>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</si>
  <si>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</si>
  <si>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</si>
  <si>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</si>
  <si>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</si>
  <si>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</si>
  <si>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</si>
  <si>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</si>
  <si>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</si>
  <si>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</si>
  <si>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</si>
  <si>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</si>
  <si>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</si>
  <si>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</si>
  <si>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</si>
  <si>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</si>
  <si>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</si>
  <si>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</si>
  <si>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</si>
  <si>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</si>
  <si>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</si>
  <si>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</si>
  <si>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</si>
  <si>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</si>
  <si>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</si>
  <si>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</si>
  <si>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</si>
  <si>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</si>
  <si>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</si>
  <si>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</si>
  <si>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</si>
  <si>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</si>
  <si>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</si>
  <si>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</si>
  <si>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</si>
  <si>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</si>
  <si>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</si>
  <si>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</si>
  <si>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</si>
  <si>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</si>
  <si>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</si>
  <si>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</si>
  <si>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</si>
  <si>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</si>
  <si>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</si>
  <si>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</si>
  <si>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</si>
  <si>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</si>
  <si>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</si>
  <si>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</si>
  <si>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</si>
  <si>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</si>
  <si>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</si>
  <si>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</si>
  <si>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</si>
  <si>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</si>
  <si>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</si>
  <si>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</si>
  <si>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</si>
  <si>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</si>
  <si>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</si>
  <si>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</si>
  <si>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</si>
  <si>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</si>
  <si>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</si>
  <si>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</si>
  <si>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</si>
  <si>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</si>
  <si>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</si>
  <si>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</si>
  <si>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</si>
  <si>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</si>
  <si>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</si>
  <si>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</si>
  <si>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</si>
  <si>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</si>
  <si>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</si>
  <si>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</si>
  <si>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</si>
  <si>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</si>
  <si>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</si>
  <si>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</si>
  <si>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</si>
  <si>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</si>
  <si>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</si>
  <si>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</si>
  <si>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</si>
  <si>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</si>
  <si>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</si>
  <si>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</si>
  <si>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</si>
  <si>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</si>
  <si>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</si>
  <si>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</si>
  <si>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</si>
  <si>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</si>
  <si>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</si>
  <si>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</si>
  <si>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</si>
  <si>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</si>
  <si>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</si>
  <si>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</si>
  <si>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</si>
  <si>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</si>
  <si>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</si>
  <si>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</si>
  <si>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</si>
  <si>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</si>
  <si>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</si>
  <si>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</si>
  <si>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</si>
  <si>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</si>
  <si>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</si>
  <si>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</si>
  <si>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</si>
  <si>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</si>
  <si>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</si>
  <si>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</si>
  <si>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</si>
  <si>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</si>
  <si>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</si>
  <si>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</si>
  <si>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</si>
  <si>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</si>
  <si>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</si>
  <si>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</si>
  <si>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</si>
  <si>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</si>
  <si>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</si>
  <si>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</si>
  <si>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</si>
  <si>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</si>
  <si>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</si>
  <si>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</si>
  <si>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</si>
  <si>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</si>
  <si>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</si>
  <si>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</si>
  <si>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</si>
  <si>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</si>
  <si>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</si>
  <si>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</si>
  <si>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</si>
  <si>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</si>
  <si>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</si>
  <si>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</si>
  <si>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</si>
  <si>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</si>
  <si>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</si>
  <si>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</si>
  <si>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</si>
  <si>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</si>
  <si>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</si>
  <si>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</si>
  <si>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</si>
  <si>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</si>
  <si>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</si>
  <si>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</si>
  <si>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</si>
  <si>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</si>
  <si>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</si>
  <si>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</si>
  <si>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</si>
  <si>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</si>
  <si>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</si>
  <si>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</si>
  <si>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</si>
  <si>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</si>
  <si>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</si>
  <si>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</si>
  <si>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</si>
  <si>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</si>
  <si>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</si>
  <si>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</si>
  <si>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</si>
  <si>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</si>
  <si>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</si>
  <si>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</si>
  <si>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</si>
  <si>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</si>
  <si>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</si>
  <si>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</si>
  <si>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</si>
  <si>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</si>
  <si>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</si>
  <si>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</si>
  <si>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</si>
  <si>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</si>
  <si>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</si>
  <si>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</si>
  <si>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</si>
  <si>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</si>
  <si>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</si>
  <si>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</si>
  <si>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</si>
  <si>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</si>
  <si>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</si>
  <si>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</si>
  <si>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</si>
  <si>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</si>
  <si>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</si>
  <si>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</si>
  <si>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</si>
  <si>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</si>
  <si>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</si>
  <si>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</si>
  <si>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</si>
  <si>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</si>
  <si>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</si>
  <si>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</si>
  <si>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</si>
  <si>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</si>
  <si>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</si>
  <si>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</si>
  <si>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</si>
  <si>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</si>
  <si>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</si>
  <si>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</si>
  <si>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</si>
  <si>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</si>
  <si>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</si>
  <si>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</si>
  <si>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</si>
  <si>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</si>
  <si>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</si>
  <si>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</si>
  <si>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</si>
  <si>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</si>
  <si>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</si>
  <si>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</si>
  <si>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</si>
  <si>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</si>
  <si>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</si>
  <si>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</si>
  <si>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</si>
  <si>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</si>
  <si>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</si>
  <si>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</si>
  <si>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</si>
  <si>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</si>
  <si>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</si>
  <si>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</si>
  <si>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</si>
  <si>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</si>
  <si>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</si>
  <si>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</si>
  <si>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</si>
  <si>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</si>
  <si>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</si>
  <si>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</si>
  <si>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</si>
  <si>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</si>
  <si>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</si>
  <si>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</si>
  <si>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</si>
  <si>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</si>
  <si>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</si>
  <si>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</si>
  <si>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</si>
  <si>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</si>
  <si>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</si>
  <si>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</si>
  <si>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</si>
  <si>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</si>
  <si>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</si>
  <si>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</si>
  <si>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</si>
  <si>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</si>
  <si>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</si>
  <si>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</si>
  <si>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</si>
  <si>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</si>
  <si>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</si>
  <si>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</si>
  <si>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</si>
  <si>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</si>
  <si>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</si>
  <si>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</si>
  <si>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</si>
  <si>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</si>
  <si>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</si>
  <si>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</si>
  <si>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</si>
  <si>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</si>
  <si>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</si>
  <si>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</si>
  <si>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</si>
  <si>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</si>
  <si>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</si>
  <si>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</si>
  <si>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</si>
  <si>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</si>
  <si>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</si>
  <si>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</si>
  <si>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</si>
  <si>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</si>
  <si>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</si>
  <si>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</si>
  <si>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</si>
  <si>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</si>
  <si>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</si>
  <si>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</si>
  <si>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</si>
  <si>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</si>
  <si>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</si>
  <si>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</si>
  <si>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</si>
  <si>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</si>
  <si>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</si>
  <si>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</si>
  <si>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</si>
  <si>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</si>
  <si>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</si>
  <si>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</si>
  <si>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</si>
  <si>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</si>
  <si>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</si>
  <si>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</si>
  <si>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</si>
  <si>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</si>
  <si>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</si>
  <si>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</si>
  <si>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</si>
  <si>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</si>
  <si>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</si>
  <si>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</si>
  <si>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</si>
  <si>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</si>
  <si>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</si>
  <si>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</si>
  <si>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</si>
  <si>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</si>
  <si>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</si>
  <si>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</si>
  <si>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</si>
  <si>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</si>
  <si>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</si>
  <si>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</si>
  <si>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</si>
  <si>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</si>
  <si>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</si>
  <si>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</si>
  <si>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</si>
  <si>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</si>
  <si>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</si>
  <si>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</si>
  <si>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</si>
  <si>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</si>
  <si>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</si>
  <si>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</si>
  <si>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</si>
  <si>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</si>
  <si>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</si>
  <si>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</si>
  <si>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</si>
  <si>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</si>
  <si>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</si>
  <si>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</si>
  <si>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</si>
  <si>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</si>
  <si>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</si>
  <si>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</si>
  <si>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</si>
  <si>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</si>
  <si>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</si>
  <si>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</si>
  <si>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</si>
  <si>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</si>
  <si>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</si>
  <si>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</si>
  <si>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</si>
  <si>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</si>
  <si>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</si>
  <si>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</si>
  <si>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</si>
  <si>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</si>
  <si>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</si>
  <si>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</si>
  <si>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</si>
  <si>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</si>
  <si>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</si>
  <si>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</si>
  <si>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</si>
  <si>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</si>
  <si>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</si>
  <si>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</si>
  <si>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</si>
  <si>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</si>
  <si>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</si>
  <si>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</si>
  <si>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</si>
  <si>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</si>
  <si>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</si>
  <si>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</si>
  <si>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</si>
  <si>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</si>
  <si>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</si>
  <si>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</si>
  <si>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</si>
  <si>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</si>
  <si>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</si>
  <si>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</si>
  <si>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</si>
  <si>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</si>
  <si>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</si>
  <si>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</si>
  <si>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</si>
  <si>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</si>
  <si>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</si>
  <si>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</si>
  <si>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</si>
  <si>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</si>
  <si>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</si>
  <si>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</si>
  <si>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</si>
  <si>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</si>
  <si>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</si>
  <si>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</si>
  <si>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</si>
  <si>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</si>
  <si>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</si>
  <si>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</si>
  <si>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</si>
  <si>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</si>
  <si>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</si>
  <si>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</si>
  <si>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</si>
  <si>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</si>
  <si>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</si>
  <si>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</si>
  <si>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</si>
  <si>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</si>
  <si>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</si>
  <si>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</si>
  <si>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</si>
  <si>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</si>
  <si>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</si>
  <si>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</si>
  <si>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</si>
  <si>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</si>
  <si>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</si>
  <si>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</si>
  <si>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</si>
  <si>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</si>
  <si>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</si>
  <si>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</si>
  <si>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</si>
  <si>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</si>
  <si>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</si>
  <si>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</si>
  <si>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</si>
  <si>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</si>
  <si>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</si>
  <si>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</si>
  <si>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</si>
  <si>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</si>
  <si>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</si>
  <si>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</si>
  <si>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</si>
  <si>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</si>
  <si>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</si>
  <si>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</si>
  <si>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</si>
  <si>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</si>
  <si>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</si>
  <si>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</si>
  <si>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</si>
  <si>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</si>
  <si>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</si>
  <si>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</si>
  <si>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</si>
  <si>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</si>
  <si>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</si>
  <si>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</si>
  <si>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</si>
  <si>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</si>
  <si>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</si>
  <si>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</si>
  <si>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</si>
  <si>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</si>
  <si>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</si>
  <si>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</si>
  <si>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</si>
  <si>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</si>
  <si>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</si>
  <si>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</si>
  <si>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</si>
  <si>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</si>
  <si>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</si>
  <si>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</si>
  <si>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</si>
  <si>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</si>
  <si>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</si>
  <si>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</si>
  <si>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</si>
  <si>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</si>
  <si>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</si>
  <si>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</si>
  <si>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</si>
  <si>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</si>
  <si>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</si>
  <si>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</si>
  <si>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</si>
  <si>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</si>
  <si>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</si>
  <si>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</si>
  <si>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</si>
  <si>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</si>
  <si>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</si>
  <si>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</si>
  <si>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</si>
  <si>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</si>
  <si>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</si>
  <si>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</si>
  <si>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</si>
  <si>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</si>
  <si>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</si>
  <si>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</si>
  <si>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</si>
  <si>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</si>
  <si>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</si>
  <si>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</si>
  <si>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</si>
  <si>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</si>
  <si>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</si>
  <si>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</si>
  <si>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</si>
  <si>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</si>
  <si>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</si>
  <si>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</si>
  <si>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</si>
  <si>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</si>
  <si>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</si>
  <si>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</si>
  <si>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</si>
  <si>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</si>
  <si>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</si>
  <si>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</si>
  <si>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</si>
  <si>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</si>
  <si>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</si>
  <si>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</si>
  <si>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</si>
  <si>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</si>
  <si>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</si>
  <si>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</si>
  <si>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</si>
  <si>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</si>
  <si>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</si>
  <si>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</si>
  <si>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</si>
  <si>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</si>
  <si>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</si>
  <si>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</si>
  <si>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</si>
  <si>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</si>
  <si>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</si>
  <si>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</si>
  <si>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</si>
  <si>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</si>
  <si>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</si>
  <si>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</si>
  <si>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</si>
  <si>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</si>
  <si>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</si>
  <si>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</si>
  <si>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</si>
  <si>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</si>
  <si>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</si>
  <si>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</si>
  <si>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</si>
  <si>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</si>
  <si>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</si>
  <si>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</si>
  <si>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</si>
  <si>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</si>
  <si>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</si>
  <si>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</si>
  <si>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</si>
  <si>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</si>
  <si>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</si>
  <si>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</si>
  <si>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</si>
  <si>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</si>
  <si>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</si>
  <si>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</si>
  <si>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</si>
  <si>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</si>
  <si>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</si>
  <si>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</si>
  <si>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</si>
  <si>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</si>
  <si>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</si>
  <si>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</si>
  <si>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</si>
  <si>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</si>
  <si>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</si>
  <si>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</si>
  <si>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</si>
  <si>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</si>
  <si>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</si>
  <si>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</si>
  <si>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</si>
  <si>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</si>
  <si>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</si>
  <si>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</si>
  <si>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</si>
  <si>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</si>
  <si>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</si>
  <si>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</si>
  <si>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</si>
  <si>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</si>
  <si>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</si>
  <si>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</si>
  <si>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</si>
  <si>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</si>
  <si>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</si>
  <si>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</si>
  <si>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</si>
  <si>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</si>
  <si>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</si>
  <si>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</si>
  <si>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</si>
  <si>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</si>
  <si>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</si>
  <si>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</si>
  <si>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</si>
  <si>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</si>
  <si>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</si>
  <si>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</si>
  <si>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</si>
  <si>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</si>
  <si>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</si>
  <si>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</si>
  <si>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</si>
  <si>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</si>
  <si>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</si>
  <si>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</si>
  <si>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</si>
  <si>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</si>
  <si>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</si>
  <si>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</si>
  <si>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</si>
  <si>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</si>
  <si>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</si>
  <si>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</si>
  <si>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</si>
  <si>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</si>
  <si>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</si>
  <si>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</si>
  <si>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</si>
  <si>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</si>
  <si>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</si>
  <si>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</si>
  <si>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</si>
  <si>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</si>
  <si>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</si>
  <si>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</si>
  <si>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</si>
  <si>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</si>
  <si>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</si>
  <si>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</si>
  <si>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</si>
  <si>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</si>
  <si>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</si>
  <si>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</si>
  <si>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</si>
  <si>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</si>
  <si>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</si>
  <si>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</si>
  <si>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</si>
  <si>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</si>
  <si>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</si>
  <si>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</si>
  <si>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</si>
  <si>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</si>
  <si>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</si>
  <si>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</si>
  <si>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</si>
  <si>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</si>
  <si>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</si>
  <si>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</si>
  <si>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</si>
  <si>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</si>
  <si>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</si>
  <si>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</si>
  <si>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</si>
  <si>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</si>
  <si>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</si>
  <si>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</si>
  <si>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</si>
  <si>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</si>
  <si>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</si>
  <si>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</si>
  <si>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</si>
  <si>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</si>
  <si>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</si>
  <si>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</si>
  <si>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</si>
  <si>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</si>
  <si>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</si>
  <si>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</si>
  <si>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</si>
  <si>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</si>
  <si>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</si>
  <si>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</si>
  <si>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</si>
  <si>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</si>
  <si>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</si>
  <si>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</si>
  <si>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</si>
  <si>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</si>
  <si>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</si>
  <si>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</si>
  <si>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</si>
  <si>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</si>
  <si>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</si>
  <si>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</si>
  <si>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</si>
  <si>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</si>
  <si>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</si>
  <si>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</si>
  <si>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</si>
  <si>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</si>
  <si>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</si>
  <si>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</si>
  <si>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</si>
  <si>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</si>
  <si>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</si>
  <si>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</si>
  <si>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</si>
  <si>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</si>
  <si>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</si>
  <si>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</si>
  <si>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</si>
  <si>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</si>
  <si>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</si>
  <si>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</si>
  <si>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</si>
  <si>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</si>
  <si>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</si>
  <si>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</si>
  <si>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</si>
  <si>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</si>
  <si>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</si>
  <si>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</si>
  <si>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</si>
  <si>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</si>
  <si>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</si>
  <si>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</si>
  <si>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</si>
  <si>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</si>
  <si>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</si>
  <si>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</si>
  <si>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</si>
  <si>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</si>
  <si>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</si>
  <si>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</si>
  <si>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</si>
  <si>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</si>
  <si>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</si>
  <si>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</si>
  <si>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</si>
  <si>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</si>
  <si>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</si>
  <si>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</si>
  <si>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</si>
  <si>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</si>
  <si>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</si>
  <si>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</si>
  <si>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</si>
  <si>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</si>
  <si>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</si>
  <si>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</si>
  <si>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</si>
  <si>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</si>
  <si>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</si>
  <si>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</si>
  <si>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</si>
  <si>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</si>
  <si>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</si>
  <si>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</si>
  <si>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</si>
  <si>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</si>
  <si>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</si>
  <si>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</si>
  <si>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</si>
  <si>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</si>
  <si>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</si>
  <si>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</si>
  <si>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</si>
  <si>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</si>
  <si>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</si>
  <si>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</si>
  <si>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</si>
  <si>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</si>
  <si>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</si>
  <si>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</si>
  <si>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</si>
  <si>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</si>
  <si>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</si>
  <si>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</si>
  <si>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</si>
  <si>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</si>
  <si>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</si>
  <si>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</si>
  <si>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</si>
  <si>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</si>
  <si>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</si>
  <si>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</si>
  <si>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</si>
  <si>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</si>
  <si>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</si>
  <si>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</si>
  <si>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</si>
  <si>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</si>
  <si>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</si>
  <si>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</si>
  <si>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</si>
  <si>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</si>
  <si>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</si>
  <si>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</si>
  <si>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</si>
  <si>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</si>
  <si>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</si>
  <si>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</si>
  <si>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</si>
  <si>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</si>
  <si>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</si>
  <si>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</si>
  <si>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</si>
  <si>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</si>
  <si>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</si>
  <si>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</si>
  <si>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</si>
  <si>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</si>
  <si>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</si>
  <si>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</si>
  <si>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</si>
  <si>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</si>
  <si>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</si>
  <si>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</si>
  <si>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</si>
  <si>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</si>
  <si>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</si>
  <si>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</si>
  <si>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</si>
  <si>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</si>
  <si>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</si>
  <si>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</si>
  <si>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</si>
  <si>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</si>
  <si>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</si>
  <si>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</si>
  <si>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</si>
  <si>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</si>
  <si>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</si>
  <si>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</si>
  <si>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</si>
  <si>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</si>
  <si>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</si>
  <si>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</si>
  <si>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</si>
  <si>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</si>
  <si>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</si>
  <si>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</si>
  <si>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</si>
  <si>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</si>
  <si>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</si>
  <si>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</si>
  <si>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</si>
  <si>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</si>
  <si>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</si>
  <si>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</si>
  <si>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</si>
  <si>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</si>
  <si>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</si>
  <si>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</si>
  <si>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</si>
  <si>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</si>
  <si>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</si>
  <si>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</si>
  <si>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</si>
  <si>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</si>
  <si>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</si>
  <si>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</si>
  <si>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</si>
  <si>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</si>
  <si>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</si>
  <si>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</si>
  <si>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</si>
  <si>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</si>
  <si>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</si>
  <si>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</si>
  <si>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</si>
  <si>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</si>
  <si>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</si>
  <si>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</si>
  <si>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</si>
  <si>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</si>
  <si>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</si>
  <si>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</si>
  <si>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</si>
  <si>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</si>
  <si>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</si>
  <si>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</si>
  <si>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</si>
  <si>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</si>
  <si>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</si>
  <si>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</si>
  <si>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</si>
  <si>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</si>
  <si>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</si>
  <si>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</si>
  <si>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</si>
  <si>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</si>
  <si>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</si>
  <si>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</si>
  <si>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</si>
  <si>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</si>
  <si>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</si>
  <si>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</si>
  <si>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</si>
  <si>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</si>
  <si>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</si>
  <si>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</si>
  <si>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</si>
  <si>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</si>
  <si>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</si>
  <si>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</si>
  <si>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</si>
  <si>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</si>
  <si>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</si>
  <si>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</si>
  <si>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</si>
  <si>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</si>
  <si>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</si>
  <si>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</si>
  <si>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</si>
  <si>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</si>
  <si>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</si>
  <si>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</si>
  <si>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</si>
  <si>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</si>
  <si>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</si>
  <si>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</si>
  <si>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</si>
  <si>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</si>
  <si>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</si>
  <si>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</si>
  <si>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</si>
  <si>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</si>
  <si>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</si>
  <si>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</si>
  <si>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</si>
  <si>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</si>
  <si>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</si>
  <si>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</si>
  <si>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</si>
  <si>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</si>
  <si>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</si>
  <si>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</si>
  <si>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</si>
  <si>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</si>
  <si>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</si>
  <si>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</si>
  <si>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</si>
  <si>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</si>
  <si>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</si>
  <si>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</si>
  <si>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</si>
  <si>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</si>
  <si>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</si>
  <si>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</si>
  <si>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</si>
  <si>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</si>
  <si>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</si>
  <si>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</si>
  <si>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</si>
  <si>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</si>
  <si>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</si>
  <si>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</si>
  <si>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</si>
  <si>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</si>
  <si>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</si>
  <si>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</si>
  <si>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</si>
  <si>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</si>
  <si>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</si>
  <si>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</si>
  <si>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</si>
  <si>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</si>
  <si>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</si>
  <si>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</si>
  <si>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</si>
  <si>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</si>
  <si>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</si>
  <si>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</si>
  <si>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</si>
  <si>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</si>
  <si>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</si>
  <si>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</si>
  <si>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</si>
  <si>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</si>
  <si>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</si>
  <si>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</si>
  <si>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</si>
  <si>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</si>
  <si>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</si>
  <si>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</si>
  <si>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</si>
  <si>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</si>
  <si>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</si>
  <si>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</si>
  <si>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</si>
  <si>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</si>
  <si>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</si>
  <si>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</si>
  <si>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</si>
  <si>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</si>
  <si>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</si>
  <si>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</si>
  <si>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</si>
  <si>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</si>
  <si>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</si>
  <si>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</si>
  <si>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</si>
  <si>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</si>
  <si>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</si>
  <si>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</si>
  <si>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</si>
  <si>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</si>
  <si>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</si>
  <si>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</si>
  <si>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</si>
  <si>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</si>
  <si>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</si>
  <si>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</si>
  <si>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</si>
  <si>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</si>
  <si>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</si>
  <si>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</si>
  <si>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</si>
  <si>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</si>
  <si>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</si>
  <si>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</si>
  <si>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</si>
  <si>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</si>
  <si>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</si>
  <si>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</si>
  <si>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</si>
  <si>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</si>
  <si>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</si>
  <si>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</si>
  <si>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</si>
  <si>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</si>
  <si>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</si>
  <si>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</si>
  <si>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</si>
  <si>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</si>
  <si>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</si>
  <si>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</si>
  <si>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</si>
  <si>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</si>
  <si>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</si>
  <si>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</si>
  <si>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</si>
  <si>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</si>
  <si>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</si>
  <si>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</si>
  <si>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</si>
  <si>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</si>
  <si>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</si>
  <si>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</si>
  <si>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</si>
  <si>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</si>
  <si>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</si>
  <si>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</si>
  <si>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</si>
  <si>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</si>
  <si>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</si>
  <si>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</si>
  <si>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</si>
  <si>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</si>
  <si>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</si>
  <si>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</si>
  <si>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</si>
  <si>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</si>
  <si>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</si>
  <si>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</si>
  <si>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</si>
  <si>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</si>
  <si>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</si>
  <si>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</si>
  <si>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</si>
  <si>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</si>
  <si>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</si>
  <si>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</si>
  <si>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</si>
  <si>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</si>
  <si>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</si>
  <si>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</si>
  <si>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</si>
  <si>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</si>
  <si>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</si>
  <si>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</si>
  <si>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</si>
  <si>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</si>
  <si>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</si>
  <si>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</si>
  <si>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</si>
  <si>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</si>
  <si>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</si>
  <si>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</si>
  <si>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</si>
  <si>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</si>
  <si>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</si>
  <si>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</si>
  <si>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</si>
  <si>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</si>
  <si>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</si>
  <si>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</si>
  <si>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</si>
  <si>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</si>
  <si>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</si>
  <si>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</si>
  <si>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</si>
  <si>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</si>
  <si>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</si>
  <si>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</si>
  <si>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</si>
  <si>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</si>
  <si>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</si>
  <si>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</si>
  <si>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</si>
  <si>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</si>
  <si>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</si>
  <si>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</si>
  <si>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</si>
  <si>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</si>
  <si>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</si>
  <si>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</si>
  <si>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</si>
  <si>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</si>
  <si>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</si>
  <si>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</si>
  <si>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</si>
  <si>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</si>
  <si>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</si>
  <si>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</si>
  <si>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</si>
  <si>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</si>
  <si>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</si>
  <si>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</si>
  <si>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</si>
  <si>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</si>
  <si>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</si>
  <si>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</si>
  <si>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</si>
  <si>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</si>
  <si>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</si>
  <si>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</si>
  <si>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</si>
  <si>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</si>
  <si>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</si>
  <si>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</si>
  <si>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</si>
  <si>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</si>
  <si>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</si>
  <si>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</si>
  <si>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</si>
  <si>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</si>
  <si>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</si>
  <si>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</si>
  <si>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</si>
  <si>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</si>
  <si>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</si>
  <si>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</si>
  <si>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</si>
  <si>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</si>
  <si>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</si>
  <si>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</si>
  <si>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</si>
  <si>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</si>
  <si>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</si>
  <si>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</si>
  <si>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</si>
  <si>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</si>
  <si>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</si>
  <si>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</si>
  <si>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</si>
  <si>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</si>
  <si>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</si>
  <si>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</si>
  <si>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</si>
  <si>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</si>
  <si>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</si>
  <si>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</si>
  <si>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</si>
  <si>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</si>
  <si>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</si>
  <si>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</si>
  <si>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</si>
  <si>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</si>
  <si>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</si>
  <si>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</si>
  <si>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</si>
  <si>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</si>
  <si>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</si>
  <si>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</si>
  <si>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</si>
  <si>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</si>
  <si>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</si>
  <si>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</si>
  <si>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</si>
  <si>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</si>
  <si>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</si>
  <si>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</si>
  <si>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</si>
  <si>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</si>
  <si>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</si>
  <si>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</si>
  <si>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</si>
  <si>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</si>
  <si>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</si>
  <si>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</si>
  <si>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</si>
  <si>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</si>
  <si>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</si>
  <si>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</si>
  <si>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</si>
  <si>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</si>
  <si>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</si>
  <si>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</si>
  <si>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</si>
  <si>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</si>
  <si>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</si>
  <si>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</si>
  <si>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</si>
  <si>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</si>
  <si>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</si>
  <si>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</si>
  <si>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</si>
  <si>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</si>
  <si>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</si>
  <si>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</si>
  <si>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</si>
  <si>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</si>
  <si>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</si>
  <si>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</si>
  <si>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</si>
  <si>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</si>
  <si>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</si>
  <si>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</si>
  <si>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</si>
  <si>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</si>
  <si>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</si>
  <si>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</si>
  <si>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</si>
  <si>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</si>
  <si>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</si>
  <si>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</si>
  <si>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</si>
  <si>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</si>
  <si>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</si>
  <si>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</si>
  <si>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</si>
  <si>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</si>
  <si>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</si>
  <si>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</si>
  <si>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</si>
  <si>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</si>
  <si>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</si>
  <si>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</si>
  <si>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</si>
  <si>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</si>
  <si>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</si>
  <si>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</si>
  <si>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</si>
  <si>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</si>
  <si>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</si>
  <si>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</si>
  <si>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</si>
  <si>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</si>
  <si>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</si>
  <si>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</si>
  <si>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</si>
  <si>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</si>
  <si>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</si>
  <si>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</si>
  <si>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</si>
  <si>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</si>
  <si>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</si>
  <si>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</si>
  <si>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</si>
  <si>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</si>
  <si>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</si>
  <si>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</si>
  <si>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</si>
  <si>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</si>
  <si>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</si>
  <si>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</si>
  <si>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</si>
  <si>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</si>
  <si>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</si>
  <si>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</si>
  <si>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</si>
  <si>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</si>
  <si>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</si>
  <si>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</si>
  <si>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</si>
  <si>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</si>
  <si>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</si>
  <si>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</si>
  <si>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</si>
  <si>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</si>
  <si>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</si>
  <si>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</si>
  <si>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</si>
  <si>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</si>
  <si>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</si>
  <si>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</si>
  <si>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</si>
  <si>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</si>
  <si>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</si>
  <si>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</si>
  <si>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</si>
  <si>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</si>
  <si>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</si>
  <si>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</si>
  <si>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</si>
  <si>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</si>
  <si>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</si>
  <si>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</si>
  <si>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</si>
  <si>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</si>
  <si>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</si>
  <si>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</si>
  <si>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</si>
  <si>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</si>
  <si>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</si>
  <si>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</si>
  <si>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</si>
  <si>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</si>
  <si>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</si>
  <si>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</si>
  <si>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</si>
  <si>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</si>
  <si>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</si>
  <si>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</si>
  <si>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</si>
  <si>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</si>
  <si>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</si>
  <si>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</si>
  <si>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</si>
  <si>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</si>
  <si>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</si>
  <si>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</si>
  <si>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</si>
  <si>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</si>
  <si>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</si>
  <si>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</si>
  <si>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</si>
  <si>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</si>
  <si>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</si>
  <si>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</si>
  <si>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</si>
  <si>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</si>
  <si>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</si>
  <si>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</si>
  <si>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</si>
  <si>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</si>
  <si>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</si>
  <si>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</si>
  <si>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</si>
  <si>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</si>
  <si>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</si>
  <si>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</si>
  <si>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</si>
  <si>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</si>
  <si>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</si>
  <si>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</si>
  <si>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</si>
  <si>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</si>
  <si>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</si>
  <si>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</si>
  <si>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</si>
  <si>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</si>
  <si>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</si>
  <si>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</si>
  <si>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</si>
  <si>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</si>
  <si>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</si>
  <si>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</si>
  <si>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</si>
  <si>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</si>
  <si>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</si>
  <si>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</si>
  <si>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</si>
  <si>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</si>
  <si>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</si>
  <si>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</si>
  <si>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</si>
  <si>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</si>
  <si>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</si>
  <si>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</si>
  <si>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</si>
  <si>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</si>
  <si>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</si>
  <si>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</si>
  <si>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</si>
  <si>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</si>
  <si>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</si>
  <si>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</si>
  <si>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</si>
  <si>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</si>
  <si>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</si>
  <si>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</si>
  <si>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</si>
  <si>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</si>
  <si>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</si>
  <si>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</si>
  <si>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</si>
  <si>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</si>
  <si>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</si>
  <si>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</si>
  <si>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</si>
  <si>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</si>
  <si>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</si>
  <si>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</si>
  <si>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</si>
  <si>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</si>
  <si>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</si>
  <si>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</si>
  <si>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</si>
  <si>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</si>
  <si>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</si>
  <si>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</si>
  <si>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</si>
  <si>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</si>
  <si>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</si>
  <si>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</si>
  <si>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</si>
  <si>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</si>
  <si>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</si>
  <si>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</si>
  <si>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</si>
  <si>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</si>
  <si>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</si>
  <si>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</si>
  <si>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</si>
  <si>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</si>
  <si>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</si>
  <si>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</si>
  <si>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</si>
  <si>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</si>
  <si>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</si>
  <si>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</si>
  <si>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</si>
  <si>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</si>
  <si>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</si>
  <si>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</si>
  <si>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</si>
  <si>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</si>
  <si>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</si>
  <si>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</si>
  <si>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</si>
  <si>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</si>
  <si>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</si>
  <si>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</si>
  <si>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</si>
  <si>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</si>
  <si>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</si>
  <si>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</si>
  <si>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</si>
  <si>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</si>
  <si>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</si>
  <si>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</si>
  <si>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</si>
  <si>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</si>
  <si>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</si>
  <si>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</si>
  <si>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</si>
  <si>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</si>
  <si>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</si>
  <si>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</si>
  <si>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</si>
  <si>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</si>
  <si>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</si>
  <si>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</si>
  <si>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</si>
  <si>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</si>
  <si>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</si>
  <si>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</si>
  <si>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</si>
  <si>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</si>
  <si>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</si>
  <si>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</si>
  <si>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</si>
  <si>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</si>
  <si>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</si>
  <si>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</si>
  <si>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</si>
  <si>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</si>
  <si>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</si>
  <si>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</si>
  <si>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</si>
  <si>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</si>
  <si>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</si>
  <si>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</si>
  <si>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</si>
  <si>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</si>
  <si>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</si>
  <si>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</si>
  <si>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</si>
  <si>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</si>
  <si>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</si>
  <si>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</si>
  <si>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</si>
  <si>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</si>
  <si>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</si>
  <si>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</si>
  <si>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</si>
  <si>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</si>
  <si>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</si>
  <si>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</si>
  <si>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</si>
  <si>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</si>
  <si>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</si>
  <si>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</si>
  <si>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</si>
  <si>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</si>
  <si>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</si>
  <si>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</si>
  <si>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</si>
  <si>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</si>
  <si>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</si>
  <si>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</si>
  <si>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</si>
  <si>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</si>
  <si>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</si>
  <si>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</si>
  <si>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</si>
  <si>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</si>
  <si>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</si>
  <si>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</si>
  <si>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</si>
  <si>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</si>
  <si>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</si>
  <si>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</si>
  <si>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</si>
  <si>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</si>
  <si>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</si>
  <si>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</si>
  <si>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</si>
  <si>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</si>
  <si>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</si>
  <si>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</si>
  <si>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</si>
  <si>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</si>
  <si>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</si>
  <si>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</si>
  <si>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</si>
  <si>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</si>
  <si>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</si>
  <si>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</si>
  <si>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</si>
  <si>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</si>
  <si>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</si>
  <si>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</si>
  <si>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</si>
  <si>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</si>
  <si>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</si>
  <si>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</si>
  <si>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</si>
  <si>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</si>
  <si>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</si>
  <si>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</si>
  <si>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</si>
  <si>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</si>
  <si>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</si>
  <si>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</si>
  <si>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</si>
  <si>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</si>
  <si>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</si>
  <si>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</si>
  <si>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</si>
  <si>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</si>
  <si>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</si>
  <si>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</si>
  <si>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</si>
  <si>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</si>
  <si>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</si>
  <si>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</si>
  <si>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</si>
  <si>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</si>
  <si>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</si>
  <si>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</si>
  <si>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</si>
  <si>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</si>
  <si>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</si>
  <si>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</si>
  <si>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</si>
  <si>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</si>
  <si>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</si>
  <si>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</si>
  <si>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</si>
  <si>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</si>
  <si>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</si>
  <si>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</si>
  <si>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</si>
  <si>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</si>
  <si>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</si>
  <si>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</si>
  <si>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</si>
  <si>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</si>
  <si>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</si>
  <si>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</si>
  <si>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</si>
  <si>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</si>
  <si>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</si>
  <si>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</si>
  <si>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</si>
  <si>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</si>
  <si>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</si>
  <si>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</si>
  <si>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</si>
  <si>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</si>
  <si>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</si>
  <si>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</si>
  <si>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</si>
  <si>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</si>
  <si>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</si>
  <si>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</si>
  <si>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</si>
  <si>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</si>
  <si>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</si>
  <si>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</si>
  <si>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</si>
  <si>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</si>
  <si>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</si>
  <si>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</si>
  <si>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</si>
  <si>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</si>
  <si>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</si>
  <si>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</si>
  <si>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</si>
  <si>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</si>
  <si>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</si>
  <si>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</si>
  <si>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</si>
  <si>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</si>
  <si>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</si>
  <si>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</si>
  <si>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</si>
  <si>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</si>
  <si>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</si>
  <si>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</si>
  <si>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</si>
  <si>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</si>
  <si>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</si>
  <si>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</si>
  <si>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</si>
  <si>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</si>
  <si>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</si>
  <si>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</si>
  <si>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</si>
  <si>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</si>
  <si>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</si>
  <si>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</si>
  <si>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</si>
  <si>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</si>
  <si>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</si>
  <si>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</si>
  <si>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</si>
  <si>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</si>
  <si>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</si>
  <si>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</si>
  <si>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</si>
  <si>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</si>
  <si>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</si>
  <si>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</si>
  <si>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</si>
  <si>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</si>
  <si>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</si>
  <si>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</si>
  <si>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</si>
  <si>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</si>
  <si>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</si>
  <si>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</si>
  <si>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</si>
  <si>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</si>
  <si>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</si>
  <si>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</si>
  <si>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</si>
  <si>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</si>
  <si>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</si>
  <si>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</si>
  <si>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</si>
  <si>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</si>
  <si>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</si>
  <si>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</si>
  <si>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</si>
  <si>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</si>
  <si>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</si>
  <si>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</si>
  <si>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</si>
  <si>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</si>
  <si>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</si>
  <si>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</si>
  <si>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</si>
  <si>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</si>
  <si>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</si>
  <si>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</si>
  <si>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</si>
  <si>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</si>
  <si>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</si>
  <si>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</si>
  <si>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</si>
  <si>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</si>
  <si>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</si>
  <si>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</si>
  <si>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</si>
  <si>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</si>
  <si>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</si>
  <si>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</si>
  <si>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</si>
  <si>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</si>
  <si>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</si>
  <si>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</si>
  <si>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</si>
  <si>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</si>
  <si>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</si>
  <si>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</si>
  <si>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</si>
  <si>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</si>
  <si>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</si>
  <si>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</si>
  <si>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</si>
  <si>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</si>
  <si>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</si>
  <si>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</si>
  <si>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</si>
  <si>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</si>
  <si>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</si>
  <si>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</si>
  <si>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</si>
  <si>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</si>
  <si>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</si>
  <si>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</si>
  <si>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</si>
  <si>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</si>
  <si>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</si>
  <si>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</si>
  <si>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</si>
  <si>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</si>
  <si>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</si>
  <si>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</si>
  <si>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</si>
  <si>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</si>
  <si>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</si>
  <si>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</si>
  <si>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</si>
  <si>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</si>
  <si>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</si>
  <si>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</si>
  <si>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</si>
  <si>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</si>
  <si>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</si>
  <si>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</si>
  <si>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</si>
  <si>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</si>
  <si>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</si>
  <si>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</si>
  <si>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</si>
  <si>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</si>
  <si>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</si>
  <si>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</si>
  <si>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</si>
  <si>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</si>
  <si>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</si>
  <si>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</si>
  <si>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</si>
  <si>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</si>
  <si>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</si>
  <si>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</si>
  <si>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</si>
  <si>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</si>
  <si>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</si>
  <si>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</si>
  <si>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</si>
  <si>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</si>
  <si>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</si>
  <si>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</si>
  <si>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</si>
  <si>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</si>
  <si>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</si>
  <si>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</si>
  <si>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</si>
  <si>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</si>
  <si>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</si>
  <si>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</si>
  <si>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</si>
  <si>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</si>
  <si>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</si>
  <si>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</si>
  <si>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</si>
  <si>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</si>
  <si>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</si>
  <si>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</si>
  <si>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</si>
  <si>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</si>
  <si>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</si>
  <si>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</si>
  <si>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</si>
  <si>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</si>
  <si>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</si>
  <si>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</si>
  <si>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</si>
  <si>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</si>
  <si>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</si>
  <si>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</si>
  <si>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</si>
  <si>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</si>
  <si>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</si>
  <si>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</si>
  <si>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</si>
  <si>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</si>
  <si>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</si>
  <si>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</si>
  <si>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</si>
  <si>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</si>
  <si>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</si>
  <si>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</si>
  <si>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</si>
  <si>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</si>
  <si>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</si>
  <si>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</si>
  <si>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</si>
  <si>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</si>
  <si>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</si>
  <si>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</si>
  <si>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</si>
  <si>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</si>
  <si>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</si>
  <si>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</si>
  <si>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</si>
  <si>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</si>
  <si>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</si>
  <si>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</si>
  <si>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</si>
  <si>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</si>
  <si>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</si>
  <si>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</si>
  <si>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</si>
  <si>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</si>
  <si>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</si>
  <si>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</si>
  <si>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</si>
  <si>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</si>
  <si>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</si>
  <si>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</si>
  <si>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</si>
  <si>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</si>
  <si>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</si>
  <si>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</si>
  <si>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</si>
  <si>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</si>
  <si>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</si>
  <si>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</si>
  <si>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</si>
  <si>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</si>
  <si>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</si>
  <si>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</si>
  <si>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</si>
  <si>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</si>
  <si>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</si>
  <si>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</si>
  <si>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</si>
  <si>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</si>
  <si>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</si>
  <si>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</si>
  <si>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</si>
  <si>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</si>
  <si>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</si>
  <si>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</si>
  <si>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</si>
  <si>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</si>
  <si>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</si>
  <si>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</si>
  <si>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</si>
  <si>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</si>
  <si>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</si>
  <si>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</si>
  <si>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</si>
  <si>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</si>
  <si>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</si>
  <si>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</si>
  <si>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</si>
  <si>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</si>
  <si>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</si>
  <si>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</si>
  <si>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</si>
  <si>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</si>
  <si>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</si>
  <si>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</si>
  <si>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</si>
  <si>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</si>
  <si>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</si>
  <si>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</si>
  <si>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</si>
  <si>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</si>
  <si>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</si>
  <si>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</si>
  <si>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</si>
  <si>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</si>
  <si>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</si>
  <si>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</si>
  <si>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</si>
  <si>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</si>
  <si>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</si>
  <si>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</si>
  <si>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</si>
  <si>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</si>
  <si>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</si>
  <si>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</si>
  <si>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</si>
  <si>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</si>
  <si>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</si>
  <si>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</si>
  <si>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</si>
  <si>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</si>
  <si>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</si>
  <si>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</si>
  <si>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</si>
  <si>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</si>
  <si>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</si>
  <si>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</si>
  <si>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</si>
  <si>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</si>
  <si>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</si>
  <si>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</si>
  <si>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</si>
  <si>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</si>
  <si>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</si>
  <si>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</si>
  <si>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</si>
  <si>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</si>
  <si>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</si>
  <si>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</si>
  <si>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</si>
  <si>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</si>
  <si>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</si>
  <si>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</si>
  <si>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</si>
  <si>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</si>
  <si>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</si>
  <si>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</si>
  <si>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</si>
  <si>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</si>
  <si>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</si>
  <si>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</si>
  <si>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</si>
  <si>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</si>
  <si>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</si>
  <si>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</si>
  <si>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</si>
  <si>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</si>
  <si>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</si>
  <si>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</si>
  <si>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</si>
  <si>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</si>
  <si>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</si>
  <si>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</si>
  <si>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</si>
  <si>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</si>
  <si>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</si>
  <si>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</si>
  <si>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</si>
  <si>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</si>
  <si>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</si>
  <si>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</si>
  <si>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</si>
  <si>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</si>
  <si>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</si>
  <si>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</si>
  <si>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</si>
  <si>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</si>
  <si>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</si>
  <si>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</si>
  <si>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</si>
  <si>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</si>
  <si>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</si>
  <si>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</si>
  <si>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</si>
  <si>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</si>
  <si>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</si>
  <si>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</si>
  <si>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</si>
  <si>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</si>
  <si>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</si>
  <si>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</si>
  <si>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</si>
  <si>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</si>
  <si>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</si>
  <si>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</si>
  <si>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</si>
  <si>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</si>
  <si>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</si>
  <si>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</si>
  <si>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</si>
  <si>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</si>
  <si>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</si>
  <si>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</si>
  <si>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</si>
  <si>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</si>
  <si>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</si>
  <si>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</si>
  <si>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</si>
  <si>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</si>
  <si>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</si>
  <si>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</si>
  <si>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</si>
  <si>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</si>
  <si>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</si>
  <si>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</si>
  <si>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</si>
  <si>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</si>
  <si>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</si>
  <si>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</si>
  <si>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</si>
  <si>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</si>
  <si>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</si>
  <si>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</si>
  <si>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</si>
  <si>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</si>
  <si>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</si>
  <si>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</si>
  <si>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</si>
  <si>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</si>
  <si>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</si>
  <si>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</si>
  <si>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</si>
  <si>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</si>
  <si>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</si>
  <si>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</si>
  <si>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</si>
  <si>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</si>
  <si>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</si>
  <si>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</si>
  <si>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</si>
  <si>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</si>
  <si>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</si>
  <si>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</si>
  <si>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</si>
  <si>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</si>
  <si>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</si>
  <si>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</si>
  <si>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</si>
  <si>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</si>
  <si>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</si>
  <si>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</si>
  <si>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</si>
  <si>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</si>
  <si>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</si>
  <si>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</si>
  <si>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</si>
  <si>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</si>
  <si>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</si>
  <si>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</si>
  <si>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</si>
  <si>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</si>
  <si>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</si>
  <si>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</si>
  <si>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</si>
  <si>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</si>
  <si>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</si>
  <si>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</si>
  <si>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</si>
  <si>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</si>
  <si>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</si>
  <si>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</si>
  <si>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</si>
  <si>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</si>
  <si>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</si>
  <si>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</si>
  <si>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</si>
  <si>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</si>
  <si>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</si>
  <si>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</si>
  <si>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</si>
  <si>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</si>
  <si>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</si>
  <si>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</si>
  <si>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</si>
  <si>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</si>
  <si>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</si>
  <si>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</si>
  <si>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</si>
  <si>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</si>
  <si>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</si>
  <si>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</si>
  <si>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</si>
  <si>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</si>
  <si>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</si>
  <si>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</si>
  <si>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</si>
  <si>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</si>
  <si>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</si>
  <si>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</si>
  <si>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</si>
  <si>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</si>
  <si>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</si>
  <si>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</si>
  <si>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</si>
  <si>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</si>
  <si>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</si>
  <si>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</si>
  <si>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</si>
  <si>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</si>
  <si>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</si>
  <si>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</si>
  <si>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</si>
  <si>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</si>
  <si>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</si>
  <si>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</si>
  <si>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</si>
  <si>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</si>
  <si>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</si>
  <si>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</si>
  <si>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</si>
  <si>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</si>
  <si>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</si>
  <si>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</si>
  <si>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</si>
  <si>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</si>
  <si>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</si>
  <si>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</si>
  <si>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</si>
  <si>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</si>
  <si>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</si>
  <si>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</si>
  <si>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</si>
  <si>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</si>
  <si>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</si>
  <si>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</si>
  <si>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</si>
  <si>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</si>
  <si>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</si>
  <si>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</si>
  <si>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</si>
  <si>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</si>
  <si>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</si>
  <si>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</si>
  <si>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</si>
  <si>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</si>
  <si>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</si>
  <si>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</si>
  <si>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</si>
  <si>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</si>
  <si>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</si>
  <si>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</si>
  <si>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</si>
  <si>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</si>
  <si>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</si>
  <si>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</si>
  <si>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</si>
  <si>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</si>
  <si>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</si>
  <si>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</si>
  <si>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</si>
  <si>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</si>
  <si>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</si>
  <si>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</si>
  <si>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</si>
  <si>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</si>
  <si>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</si>
  <si>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</si>
  <si>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</si>
  <si>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</si>
  <si>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</si>
  <si>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</si>
  <si>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</si>
  <si>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</si>
  <si>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</si>
  <si>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</si>
  <si>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</si>
  <si>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</si>
  <si>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</si>
  <si>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</si>
  <si>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</si>
  <si>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</si>
  <si>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</si>
  <si>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</si>
  <si>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</si>
  <si>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</si>
  <si>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</si>
  <si>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</si>
  <si>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</si>
  <si>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</si>
  <si>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</si>
  <si>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</si>
  <si>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</si>
  <si>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</si>
  <si>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</si>
  <si>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</si>
  <si>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</si>
  <si>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</si>
  <si>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</si>
  <si>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</si>
  <si>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</si>
  <si>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</si>
  <si>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</si>
  <si>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</si>
  <si>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</si>
  <si>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</si>
  <si>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</si>
  <si>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</si>
  <si>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</si>
  <si>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</si>
  <si>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</si>
  <si>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</si>
  <si>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</si>
  <si>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</si>
  <si>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</si>
  <si>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</si>
  <si>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</si>
  <si>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</si>
  <si>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</si>
  <si>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</si>
  <si>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</si>
  <si>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</si>
  <si>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</si>
  <si>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</si>
  <si>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</si>
  <si>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</si>
  <si>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</si>
  <si>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</si>
  <si>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</si>
  <si>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</si>
  <si>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</si>
  <si>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</si>
  <si>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</si>
  <si>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</si>
  <si>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</si>
  <si>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</si>
  <si>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</si>
  <si>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</si>
  <si>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</si>
  <si>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</si>
  <si>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</si>
  <si>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</si>
  <si>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</si>
  <si>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</si>
  <si>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</si>
  <si>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</si>
  <si>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</si>
  <si>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</si>
  <si>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</si>
  <si>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</si>
  <si>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</si>
  <si>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</si>
  <si>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</si>
  <si>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</si>
  <si>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</si>
  <si>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</si>
  <si>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</si>
  <si>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</si>
  <si>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</si>
  <si>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</si>
  <si>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</si>
  <si>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</si>
  <si>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</si>
  <si>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</si>
  <si>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</si>
  <si>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</si>
  <si>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</si>
  <si>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</si>
  <si>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</si>
  <si>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</si>
  <si>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</si>
  <si>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</si>
  <si>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</si>
  <si>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</si>
  <si>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</si>
  <si>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</si>
  <si>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</si>
  <si>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</si>
  <si>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</si>
  <si>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</si>
  <si>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</si>
  <si>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</si>
  <si>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</si>
  <si>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</si>
  <si>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</si>
  <si>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</si>
  <si>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</si>
  <si>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</si>
  <si>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</si>
  <si>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</si>
  <si>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</si>
  <si>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</si>
  <si>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</si>
  <si>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</si>
  <si>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</si>
  <si>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</si>
  <si>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</si>
  <si>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</si>
  <si>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</si>
  <si>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</si>
  <si>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</si>
  <si>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</si>
  <si>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</si>
  <si>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</si>
  <si>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</si>
  <si>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</si>
  <si>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</si>
  <si>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</si>
  <si>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</si>
  <si>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</si>
  <si>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</si>
  <si>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</si>
  <si>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</si>
  <si>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</si>
  <si>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</si>
  <si>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</si>
  <si>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</si>
  <si>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</si>
  <si>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</si>
  <si>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</si>
  <si>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</si>
  <si>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</si>
  <si>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</si>
  <si>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</si>
  <si>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</si>
  <si>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</si>
  <si>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</si>
  <si>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</si>
  <si>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</si>
  <si>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</si>
  <si>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</si>
  <si>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</si>
  <si>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</si>
  <si>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</si>
  <si>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</si>
  <si>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</si>
  <si>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</si>
  <si>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</si>
  <si>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</si>
  <si>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</si>
  <si>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</si>
  <si>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</si>
  <si>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</si>
  <si>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</si>
  <si>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</si>
  <si>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</si>
  <si>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</si>
  <si>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</si>
  <si>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</si>
  <si>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</si>
  <si>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</si>
  <si>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</si>
  <si>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</si>
  <si>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</si>
  <si>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</si>
  <si>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</si>
  <si>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</si>
  <si>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</si>
  <si>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</si>
  <si>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</si>
  <si>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</si>
  <si>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</si>
  <si>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</si>
  <si>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</si>
  <si>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</si>
  <si>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</si>
  <si>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</si>
  <si>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</si>
  <si>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</si>
  <si>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</si>
  <si>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</si>
  <si>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</si>
  <si>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</si>
  <si>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</si>
  <si>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</si>
  <si>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</si>
  <si>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</si>
  <si>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</si>
  <si>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</si>
  <si>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</si>
  <si>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</si>
  <si>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</si>
  <si>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</si>
  <si>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</si>
  <si>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</si>
  <si>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</si>
  <si>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</si>
  <si>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</si>
  <si>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</si>
  <si>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</si>
  <si>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</si>
  <si>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</si>
  <si>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</si>
  <si>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</si>
  <si>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</si>
  <si>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</si>
  <si>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</si>
  <si>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</si>
  <si>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</si>
  <si>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</si>
  <si>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</si>
  <si>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</si>
  <si>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</si>
  <si>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</si>
  <si>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</si>
  <si>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</si>
  <si>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</si>
  <si>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</si>
  <si>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</si>
  <si>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</si>
  <si>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</si>
  <si>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</si>
  <si>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</si>
  <si>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</si>
  <si>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</si>
  <si>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</si>
  <si>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</si>
  <si>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</si>
  <si>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</si>
  <si>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</si>
  <si>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</si>
  <si>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</si>
  <si>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</si>
  <si>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</si>
  <si>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</si>
  <si>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</si>
  <si>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</si>
  <si>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</si>
  <si>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</si>
  <si>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</si>
  <si>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</si>
  <si>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</si>
  <si>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</si>
  <si>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</si>
  <si>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</si>
  <si>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</si>
  <si>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</si>
  <si>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</si>
  <si>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</si>
  <si>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</si>
  <si>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</si>
  <si>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</si>
  <si>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</si>
  <si>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</si>
  <si>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</si>
  <si>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</si>
  <si>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</si>
  <si>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</si>
  <si>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</si>
  <si>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</si>
  <si>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</si>
  <si>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</si>
  <si>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</si>
  <si>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</si>
  <si>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</si>
  <si>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</si>
  <si>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</si>
  <si>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</si>
  <si>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</si>
  <si>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</si>
  <si>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</si>
  <si>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</si>
  <si>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</si>
  <si>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</si>
  <si>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</si>
  <si>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</si>
  <si>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</si>
  <si>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</si>
  <si>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</si>
  <si>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</si>
  <si>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</si>
  <si>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</si>
  <si>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</si>
  <si>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</si>
  <si>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</si>
  <si>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</si>
  <si>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</si>
  <si>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</si>
  <si>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</si>
  <si>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</si>
  <si>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</si>
  <si>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</si>
  <si>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</si>
  <si>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</si>
  <si>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</si>
  <si>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</si>
  <si>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</si>
  <si>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</si>
  <si>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</si>
  <si>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</si>
  <si>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</si>
  <si>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</si>
  <si>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</si>
  <si>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</si>
  <si>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</si>
  <si>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</si>
  <si>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</si>
  <si>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</si>
  <si>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</si>
  <si>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</si>
  <si>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</si>
  <si>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</si>
  <si>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</si>
  <si>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</si>
  <si>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</si>
  <si>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</si>
  <si>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</si>
  <si>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</si>
  <si>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</si>
  <si>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</si>
  <si>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</si>
  <si>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</si>
  <si>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</si>
  <si>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</si>
  <si>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</si>
  <si>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</si>
  <si>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</si>
  <si>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</si>
  <si>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</si>
  <si>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</si>
  <si>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</si>
  <si>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</si>
  <si>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</si>
  <si>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</si>
  <si>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</si>
  <si>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</si>
  <si>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</si>
  <si>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</si>
  <si>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</si>
  <si>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</si>
  <si>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</si>
  <si>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</si>
  <si>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</si>
  <si>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</si>
  <si>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</si>
  <si>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</si>
  <si>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</si>
  <si>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</si>
  <si>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</si>
  <si>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</si>
  <si>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</si>
  <si>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</si>
  <si>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</si>
  <si>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</si>
  <si>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</si>
  <si>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</si>
  <si>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</si>
  <si>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</si>
  <si>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</si>
  <si>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</si>
  <si>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</si>
  <si>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</si>
  <si>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</si>
  <si>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</si>
  <si>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</si>
  <si>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</si>
  <si>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</si>
  <si>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</si>
  <si>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</si>
  <si>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</si>
  <si>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</si>
  <si>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</si>
  <si>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</si>
  <si>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</si>
  <si>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</si>
  <si>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</si>
  <si>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</si>
  <si>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</si>
  <si>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</si>
  <si>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</si>
  <si>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</si>
  <si>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</si>
  <si>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</si>
  <si>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</si>
  <si>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</si>
  <si>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</si>
  <si>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</si>
  <si>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</si>
  <si>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</si>
  <si>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</si>
  <si>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</si>
  <si>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</si>
  <si>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</si>
  <si>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</si>
  <si>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</si>
  <si>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</si>
  <si>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</si>
  <si>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</si>
  <si>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</si>
  <si>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</si>
  <si>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</si>
  <si>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</si>
  <si>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</si>
  <si>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</si>
  <si>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</si>
  <si>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</si>
  <si>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</si>
  <si>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</si>
  <si>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</si>
  <si>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</si>
  <si>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</si>
  <si>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</si>
  <si>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</si>
  <si>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</si>
  <si>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</si>
  <si>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</si>
  <si>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</si>
  <si>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</si>
  <si>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</si>
  <si>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</si>
  <si>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</si>
  <si>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</si>
  <si>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</si>
  <si>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</si>
  <si>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</si>
  <si>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</si>
  <si>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</si>
  <si>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</si>
  <si>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</si>
  <si>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</si>
  <si>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</si>
  <si>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</si>
  <si>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</si>
  <si>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</si>
  <si>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</si>
  <si>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</si>
  <si>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</si>
  <si>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</si>
  <si>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</si>
  <si>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</si>
  <si>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</si>
  <si>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</si>
  <si>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</si>
  <si>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</si>
  <si>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</si>
  <si>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</si>
  <si>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</si>
  <si>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</si>
  <si>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</si>
  <si>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</si>
  <si>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</si>
  <si>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</si>
  <si>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</si>
  <si>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</si>
  <si>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</si>
  <si>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</si>
  <si>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</si>
  <si>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</si>
  <si>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</si>
  <si>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</si>
  <si>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</si>
  <si>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</si>
  <si>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</si>
  <si>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</si>
  <si>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</si>
  <si>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</si>
  <si>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</si>
  <si>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</si>
  <si>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</si>
  <si>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</si>
  <si>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</si>
  <si>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</si>
  <si>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</si>
  <si>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</si>
  <si>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</si>
  <si>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</si>
  <si>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</si>
  <si>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</si>
  <si>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</si>
  <si>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</si>
  <si>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</si>
  <si>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</si>
  <si>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</si>
  <si>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</si>
  <si>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</si>
  <si>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</si>
  <si>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</si>
  <si>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</si>
  <si>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</si>
  <si>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</si>
  <si>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</si>
  <si>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</si>
  <si>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</si>
  <si>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</si>
  <si>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</si>
  <si>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</si>
  <si>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</si>
  <si>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</si>
  <si>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</si>
  <si>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</si>
  <si>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</si>
  <si>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</si>
  <si>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</si>
  <si>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</si>
  <si>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</si>
  <si>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</si>
  <si>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</si>
  <si>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</si>
  <si>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</si>
  <si>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</si>
  <si>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</si>
  <si>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</si>
  <si>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</si>
  <si>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</si>
  <si>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</si>
  <si>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</si>
  <si>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</si>
  <si>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</si>
  <si>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</si>
  <si>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</si>
  <si>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</si>
  <si>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</si>
  <si>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</si>
  <si>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</si>
  <si>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</si>
  <si>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</si>
  <si>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</si>
  <si>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</si>
  <si>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</si>
  <si>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</si>
  <si>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</si>
  <si>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</si>
  <si>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</si>
  <si>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</si>
  <si>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</si>
  <si>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</si>
  <si>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</si>
  <si>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</si>
  <si>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</si>
  <si>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</si>
  <si>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</si>
  <si>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</si>
  <si>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</si>
  <si>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</si>
  <si>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</si>
  <si>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</si>
  <si>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</si>
  <si>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</si>
  <si>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</si>
  <si>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</si>
  <si>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</si>
  <si>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</si>
  <si>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</si>
  <si>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</si>
  <si>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</si>
  <si>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</si>
  <si>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</si>
  <si>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</si>
  <si>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</si>
  <si>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</si>
  <si>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</si>
  <si>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</si>
  <si>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</si>
  <si>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</si>
  <si>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</si>
  <si>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</si>
  <si>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</si>
  <si>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</si>
  <si>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</si>
  <si>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</si>
  <si>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</si>
  <si>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</si>
  <si>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</si>
  <si>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</si>
  <si>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</si>
  <si>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</si>
  <si>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</si>
  <si>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</si>
  <si>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</si>
  <si>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</si>
  <si>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</si>
  <si>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</si>
  <si>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</si>
  <si>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</si>
  <si>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</si>
  <si>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</si>
  <si>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</si>
  <si>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</si>
  <si>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</si>
  <si>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</si>
  <si>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</si>
  <si>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</si>
  <si>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</si>
  <si>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</si>
  <si>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</si>
  <si>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</si>
  <si>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</si>
  <si>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</si>
  <si>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</si>
  <si>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</si>
  <si>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</si>
  <si>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</si>
  <si>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</si>
  <si>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</si>
  <si>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</si>
  <si>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</si>
  <si>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</si>
  <si>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</si>
  <si>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</si>
  <si>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</si>
  <si>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</si>
  <si>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</si>
  <si>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</si>
  <si>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</si>
  <si>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</si>
  <si>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</si>
  <si>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</si>
  <si>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</si>
  <si>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</si>
  <si>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</si>
  <si>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</si>
  <si>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</si>
  <si>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</si>
  <si>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</si>
  <si>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</si>
  <si>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</si>
  <si>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</si>
  <si>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</si>
  <si>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</si>
  <si>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</si>
  <si>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</si>
  <si>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</si>
  <si>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</si>
  <si>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</si>
  <si>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</si>
  <si>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</si>
  <si>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</si>
  <si>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</si>
  <si>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</si>
  <si>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</si>
  <si>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</si>
  <si>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</si>
  <si>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</si>
  <si>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</si>
  <si>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</si>
  <si>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</si>
  <si>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</si>
  <si>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</si>
  <si>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</si>
  <si>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</si>
  <si>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</si>
  <si>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</si>
  <si>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</si>
  <si>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</si>
  <si>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</si>
  <si>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</si>
  <si>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</si>
  <si>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</si>
  <si>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</si>
  <si>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</si>
  <si>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</si>
  <si>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</si>
  <si>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</si>
  <si>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</si>
  <si>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</si>
  <si>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</si>
  <si>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</si>
  <si>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</si>
  <si>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</si>
  <si>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</si>
  <si>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</si>
  <si>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</si>
  <si>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</si>
  <si>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</si>
  <si>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</si>
  <si>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</si>
  <si>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</si>
  <si>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</si>
  <si>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</si>
  <si>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</si>
  <si>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</si>
  <si>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</si>
  <si>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</si>
  <si>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</si>
  <si>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</si>
  <si>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</si>
  <si>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</si>
  <si>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</si>
  <si>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</si>
  <si>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</si>
  <si>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</si>
  <si>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</si>
  <si>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</si>
  <si>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</si>
  <si>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</si>
  <si>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</si>
  <si>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</si>
  <si>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</si>
  <si>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</si>
  <si>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</si>
  <si>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</si>
  <si>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</si>
  <si>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</si>
  <si>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</si>
  <si>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</si>
  <si>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</si>
  <si>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</si>
  <si>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</si>
  <si>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</si>
  <si>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</si>
  <si>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</si>
  <si>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</si>
  <si>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</si>
  <si>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</si>
  <si>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</si>
  <si>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</si>
  <si>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</si>
  <si>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</si>
  <si>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</si>
  <si>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</si>
  <si>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</si>
  <si>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</si>
  <si>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</si>
  <si>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</si>
  <si>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</si>
  <si>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</si>
  <si>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</si>
  <si>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</si>
  <si>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</si>
  <si>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</si>
  <si>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</si>
  <si>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</si>
  <si>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</si>
  <si>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</si>
  <si>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</si>
  <si>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</si>
  <si>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</si>
  <si>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</si>
  <si>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</si>
  <si>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</si>
  <si>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</si>
  <si>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</si>
  <si>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</si>
  <si>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</si>
  <si>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</si>
  <si>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</si>
  <si>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</si>
  <si>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</si>
  <si>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</si>
  <si>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</si>
  <si>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</si>
  <si>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</si>
  <si>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</si>
  <si>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</si>
  <si>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</si>
  <si>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</si>
  <si>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</si>
  <si>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</si>
  <si>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</si>
  <si>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</si>
  <si>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</si>
  <si>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</si>
  <si>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</si>
  <si>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</si>
  <si>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</si>
  <si>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</si>
  <si>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</si>
  <si>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</si>
  <si>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</si>
  <si>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</si>
  <si>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</si>
  <si>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</si>
  <si>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</si>
  <si>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</si>
  <si>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</si>
  <si>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</si>
  <si>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</si>
  <si>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</si>
  <si>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</si>
  <si>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</si>
  <si>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</si>
  <si>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</si>
  <si>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</si>
  <si>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</si>
  <si>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</si>
  <si>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</si>
  <si>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</si>
  <si>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</si>
  <si>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</si>
  <si>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</si>
  <si>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</si>
  <si>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</si>
  <si>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</si>
  <si>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</si>
  <si>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</si>
  <si>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</si>
  <si>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</si>
  <si>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</si>
  <si>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</si>
  <si>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</si>
  <si>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</si>
  <si>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</si>
  <si>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</si>
  <si>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</si>
  <si>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</si>
  <si>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</si>
  <si>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</si>
  <si>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</si>
  <si>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</si>
  <si>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</si>
  <si>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</si>
  <si>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</si>
  <si>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</si>
  <si>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</si>
  <si>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</si>
  <si>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</si>
  <si>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</si>
  <si>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</si>
  <si>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</si>
  <si>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</si>
  <si>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</si>
  <si>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</si>
  <si>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</si>
  <si>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</si>
  <si>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</si>
  <si>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</si>
  <si>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</si>
  <si>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</si>
  <si>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</si>
  <si>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</si>
  <si>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</si>
  <si>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</si>
  <si>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</si>
  <si>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</si>
  <si>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</si>
  <si>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</si>
  <si>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</si>
  <si>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</si>
  <si>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</si>
  <si>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</si>
  <si>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</si>
  <si>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</si>
  <si>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</si>
  <si>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</si>
  <si>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</si>
  <si>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</si>
  <si>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</si>
  <si>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</si>
  <si>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</si>
  <si>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</si>
  <si>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</si>
  <si>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</si>
  <si>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</si>
  <si>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</si>
  <si>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</si>
  <si>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</si>
  <si>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</si>
  <si>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</si>
  <si>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</si>
  <si>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</si>
  <si>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</si>
  <si>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</si>
  <si>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</si>
  <si>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</si>
  <si>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</si>
  <si>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</si>
  <si>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</si>
  <si>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</si>
  <si>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</si>
  <si>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</si>
  <si>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</si>
  <si>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</si>
  <si>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</si>
  <si>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</si>
  <si>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</si>
  <si>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</si>
  <si>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</si>
  <si>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</si>
  <si>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</si>
  <si>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</si>
  <si>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</si>
  <si>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</si>
  <si>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</si>
  <si>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</si>
  <si>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</si>
  <si>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</si>
  <si>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</si>
  <si>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</si>
  <si>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</si>
  <si>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</si>
  <si>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</si>
  <si>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</si>
  <si>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</si>
  <si>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</si>
  <si>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</si>
  <si>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</si>
  <si>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</si>
  <si>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</si>
  <si>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</si>
  <si>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</si>
  <si>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</si>
  <si>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</si>
  <si>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</si>
  <si>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</si>
  <si>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</si>
  <si>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</si>
  <si>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</si>
  <si>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</si>
  <si>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</si>
  <si>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</si>
  <si>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</si>
  <si>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</si>
  <si>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</si>
  <si>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</si>
  <si>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</si>
  <si>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</si>
  <si>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</si>
  <si>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</si>
  <si>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</si>
  <si>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</si>
  <si>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</si>
  <si>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</si>
  <si>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</si>
  <si>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</si>
  <si>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</si>
  <si>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</si>
  <si>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</si>
  <si>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</si>
  <si>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</si>
  <si>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</si>
  <si>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</si>
  <si>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</si>
  <si>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</si>
  <si>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</si>
  <si>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</si>
  <si>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</si>
  <si>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</si>
  <si>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</si>
  <si>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</si>
  <si>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</si>
  <si>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</si>
  <si>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</si>
  <si>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</si>
  <si>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</si>
  <si>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</si>
  <si>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</si>
  <si>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</si>
  <si>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</si>
  <si>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</si>
  <si>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</si>
  <si>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</si>
  <si>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</si>
  <si>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</si>
  <si>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</si>
  <si>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</si>
  <si>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</si>
  <si>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</si>
  <si>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</si>
  <si>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</si>
  <si>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</si>
  <si>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</si>
  <si>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</si>
  <si>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</si>
  <si>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</si>
  <si>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</si>
  <si>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</si>
  <si>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</si>
  <si>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</si>
  <si>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</si>
  <si>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</si>
  <si>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</si>
  <si>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</si>
  <si>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</si>
  <si>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</si>
  <si>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</si>
  <si>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</si>
  <si>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</si>
  <si>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</si>
  <si>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</si>
  <si>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</si>
  <si>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</si>
  <si>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</si>
  <si>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</si>
  <si>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</si>
  <si>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</si>
  <si>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</si>
  <si>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</si>
  <si>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</si>
  <si>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</si>
  <si>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</si>
  <si>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</si>
  <si>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</si>
  <si>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</si>
  <si>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</si>
  <si>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</si>
  <si>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</si>
  <si>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</si>
  <si>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</si>
  <si>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</si>
  <si>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</si>
  <si>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</si>
  <si>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</si>
  <si>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</si>
  <si>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</si>
  <si>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</si>
  <si>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</si>
  <si>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</si>
  <si>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</si>
  <si>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</si>
  <si>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</si>
  <si>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</si>
  <si>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</si>
  <si>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</si>
  <si>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</si>
  <si>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</si>
  <si>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</si>
  <si>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</si>
  <si>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</si>
  <si>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</si>
  <si>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</si>
  <si>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</si>
  <si>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</si>
  <si>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</si>
  <si>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</si>
  <si>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</si>
  <si>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</si>
  <si>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</si>
  <si>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</si>
  <si>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</si>
  <si>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</si>
  <si>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</si>
  <si>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</si>
  <si>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</si>
  <si>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</si>
  <si>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</si>
  <si>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</si>
  <si>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</si>
  <si>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</si>
  <si>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</si>
  <si>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</si>
  <si>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</si>
  <si>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</si>
  <si>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</si>
  <si>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</si>
  <si>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</si>
  <si>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</si>
  <si>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</si>
  <si>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</si>
  <si>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</si>
  <si>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</si>
  <si>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</si>
  <si>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</si>
  <si>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</si>
  <si>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</si>
  <si>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</si>
  <si>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</si>
  <si>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</si>
  <si>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</si>
  <si>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</si>
  <si>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</si>
  <si>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</si>
  <si>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</si>
  <si>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</si>
  <si>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</si>
  <si>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</si>
  <si>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</si>
  <si>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</si>
  <si>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</si>
  <si>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</si>
  <si>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</si>
  <si>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</si>
  <si>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</si>
  <si>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</si>
  <si>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</si>
  <si>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</si>
  <si>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</si>
  <si>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</si>
  <si>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</si>
  <si>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</si>
  <si>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</si>
  <si>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</si>
  <si>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</si>
  <si>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</si>
  <si>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</si>
  <si>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</si>
  <si>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</si>
  <si>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</si>
  <si>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</si>
  <si>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</si>
  <si>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</si>
  <si>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</si>
  <si>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</si>
  <si>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</si>
  <si>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</si>
  <si>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</si>
  <si>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</si>
  <si>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</si>
  <si>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</si>
  <si>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</si>
  <si>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</si>
  <si>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</si>
  <si>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</si>
  <si>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</si>
  <si>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</si>
  <si>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</si>
  <si>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</si>
  <si>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</si>
  <si>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</si>
  <si>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</si>
  <si>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</si>
  <si>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</si>
  <si>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</si>
  <si>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</si>
  <si>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</si>
  <si>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</si>
  <si>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</si>
  <si>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</si>
  <si>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</si>
  <si>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</si>
  <si>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</si>
  <si>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</si>
  <si>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</si>
  <si>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</si>
  <si>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</si>
  <si>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</si>
  <si>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</si>
  <si>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</si>
  <si>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</si>
  <si>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</si>
  <si>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</si>
  <si>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</si>
  <si>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</si>
  <si>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</si>
  <si>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</si>
  <si>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</si>
  <si>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</si>
  <si>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</si>
  <si>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</si>
  <si>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</si>
  <si>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</si>
  <si>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</si>
  <si>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</si>
  <si>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</si>
  <si>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</si>
  <si>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</si>
  <si>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</si>
  <si>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</si>
  <si>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</si>
  <si>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</si>
  <si>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</si>
  <si>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</si>
  <si>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</si>
  <si>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</si>
  <si>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</si>
  <si>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</si>
  <si>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</si>
  <si>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</si>
  <si>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</si>
  <si>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</si>
  <si>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</si>
  <si>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</si>
  <si>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</si>
  <si>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</si>
  <si>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</si>
  <si>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</si>
  <si>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</si>
  <si>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</si>
  <si>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</si>
  <si>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</si>
  <si>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</si>
  <si>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</si>
  <si>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</si>
  <si>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</si>
  <si>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</si>
  <si>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</si>
  <si>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</si>
  <si>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</si>
  <si>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</si>
  <si>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</si>
  <si>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</si>
  <si>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</si>
  <si>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</si>
  <si>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</si>
  <si>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</si>
  <si>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</si>
  <si>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</si>
  <si>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</si>
  <si>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</si>
  <si>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</si>
  <si>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</si>
  <si>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</si>
  <si>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</si>
  <si>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</si>
  <si>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</si>
  <si>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</si>
  <si>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</si>
  <si>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</si>
  <si>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</si>
  <si>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</si>
  <si>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</si>
  <si>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</si>
  <si>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</si>
  <si>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</si>
  <si>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</si>
  <si>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</si>
  <si>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</si>
  <si>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</si>
  <si>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</si>
  <si>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</si>
  <si>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</si>
  <si>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</si>
  <si>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</si>
  <si>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</si>
  <si>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</si>
  <si>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</si>
  <si>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</si>
  <si>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</si>
  <si>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</si>
  <si>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</si>
  <si>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</si>
  <si>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</si>
  <si>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</si>
  <si>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</si>
  <si>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</si>
  <si>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</si>
  <si>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</si>
  <si>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</si>
  <si>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</si>
  <si>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</si>
  <si>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</si>
  <si>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</si>
  <si>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</si>
  <si>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</si>
  <si>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</si>
  <si>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</si>
  <si>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</si>
  <si>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</si>
  <si>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</si>
  <si>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</si>
  <si>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</si>
  <si>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</si>
  <si>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</si>
  <si>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</si>
  <si>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</si>
  <si>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</si>
  <si>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</si>
  <si>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</si>
  <si>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</si>
  <si>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</si>
  <si>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</si>
  <si>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</si>
  <si>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</si>
  <si>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</si>
  <si>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</si>
  <si>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</si>
  <si>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</si>
  <si>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</si>
  <si>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</si>
  <si>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</si>
  <si>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</si>
  <si>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</si>
  <si>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</si>
  <si>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</si>
  <si>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</si>
  <si>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</si>
  <si>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</si>
  <si>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</si>
  <si>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</si>
  <si>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</si>
  <si>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</si>
  <si>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</si>
  <si>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</si>
  <si>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</si>
  <si>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</si>
  <si>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</si>
  <si>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</si>
  <si>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</si>
  <si>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</si>
  <si>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</si>
  <si>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</si>
  <si>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</si>
  <si>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</si>
  <si>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</si>
  <si>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</si>
  <si>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</si>
  <si>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</si>
  <si>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</si>
  <si>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</si>
  <si>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</si>
  <si>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</si>
  <si>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</si>
  <si>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</si>
  <si>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</si>
  <si>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</si>
  <si>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</si>
  <si>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</si>
  <si>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</si>
  <si>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</si>
  <si>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</si>
  <si>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</si>
  <si>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</si>
  <si>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</si>
  <si>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</si>
  <si>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</si>
  <si>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</si>
  <si>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</si>
  <si>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</si>
  <si>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</si>
  <si>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</si>
  <si>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</si>
  <si>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</si>
  <si>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</si>
  <si>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</si>
  <si>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</si>
  <si>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</si>
  <si>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</si>
  <si>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</si>
  <si>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</si>
  <si>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</si>
  <si>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</si>
  <si>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</si>
  <si>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</si>
  <si>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</si>
  <si>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</si>
  <si>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</si>
  <si>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</si>
  <si>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</si>
  <si>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</si>
  <si>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</si>
  <si>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</si>
  <si>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</si>
  <si>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</si>
  <si>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</si>
  <si>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</si>
  <si>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</si>
  <si>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</si>
  <si>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</si>
  <si>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</si>
  <si>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</si>
  <si>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</si>
  <si>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</si>
  <si>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</si>
  <si>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</si>
  <si>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</si>
  <si>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</si>
  <si>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</si>
  <si>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</si>
  <si>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</si>
  <si>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</si>
  <si>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</si>
  <si>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</si>
  <si>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</si>
  <si>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</si>
  <si>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</si>
  <si>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</si>
  <si>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</si>
  <si>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</si>
  <si>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</si>
  <si>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</si>
  <si>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</si>
  <si>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</si>
  <si>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</si>
  <si>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</si>
  <si>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</si>
  <si>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</si>
  <si>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</si>
  <si>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</si>
  <si>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</si>
  <si>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</si>
  <si>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</si>
  <si>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</si>
  <si>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</si>
  <si>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</si>
  <si>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</si>
  <si>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</si>
  <si>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</si>
  <si>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</si>
  <si>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</si>
  <si>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</si>
  <si>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</si>
  <si>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</si>
  <si>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</si>
  <si>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</si>
  <si>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</si>
  <si>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</si>
  <si>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</si>
  <si>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</si>
  <si>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</si>
  <si>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</si>
  <si>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</si>
  <si>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</si>
  <si>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</si>
  <si>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</si>
  <si>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</si>
  <si>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</si>
  <si>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</si>
  <si>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</si>
  <si>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</si>
  <si>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</si>
  <si>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</si>
  <si>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</si>
  <si>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</si>
  <si>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</si>
  <si>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</si>
  <si>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</si>
  <si>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</si>
  <si>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</si>
  <si>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</si>
  <si>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</si>
  <si>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</si>
  <si>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</si>
  <si>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</si>
  <si>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</si>
  <si>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</si>
  <si>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</si>
  <si>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</si>
  <si>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</si>
  <si>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</si>
  <si>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</si>
  <si>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</si>
  <si>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</si>
  <si>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</si>
  <si>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</si>
  <si>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</si>
  <si>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</si>
  <si>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</si>
  <si>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</si>
  <si>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</si>
  <si>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</si>
  <si>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</si>
  <si>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</si>
  <si>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</si>
  <si>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</si>
  <si>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</si>
  <si>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</si>
  <si>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</si>
  <si>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</si>
  <si>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</si>
  <si>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</si>
  <si>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</si>
  <si>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</si>
  <si>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</si>
  <si>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</si>
  <si>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</si>
  <si>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</si>
  <si>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</si>
  <si>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</si>
  <si>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</si>
  <si>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</si>
  <si>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</si>
  <si>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</si>
  <si>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</si>
  <si>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</si>
  <si>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</si>
  <si>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</si>
  <si>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</si>
  <si>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</si>
  <si>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</si>
  <si>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</si>
  <si>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</si>
  <si>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</si>
  <si>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</si>
  <si>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</si>
  <si>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</si>
  <si>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</si>
  <si>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</si>
  <si>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</si>
  <si>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</si>
  <si>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</si>
  <si>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</si>
  <si>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</si>
  <si>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</si>
  <si>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</si>
  <si>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</si>
  <si>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</si>
  <si>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</si>
  <si>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</si>
  <si>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</si>
  <si>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</si>
  <si>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</si>
  <si>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</si>
  <si>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</si>
  <si>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</si>
  <si>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</si>
  <si>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</si>
  <si>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</si>
  <si>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</si>
  <si>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</si>
  <si>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</si>
  <si>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</si>
  <si>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</si>
  <si>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</si>
  <si>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</si>
  <si>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</si>
  <si>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</si>
  <si>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</si>
  <si>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</si>
  <si>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</si>
  <si>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</si>
  <si>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</si>
  <si>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</si>
  <si>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</si>
  <si>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</si>
  <si>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</si>
  <si>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</si>
  <si>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</si>
  <si>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</si>
  <si>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</si>
  <si>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</si>
  <si>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</si>
  <si>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</si>
  <si>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</si>
  <si>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</si>
  <si>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</si>
  <si>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</si>
  <si>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</si>
  <si>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</si>
  <si>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</si>
  <si>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</si>
  <si>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</si>
  <si>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</si>
  <si>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</si>
  <si>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</si>
  <si>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</si>
  <si>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</si>
  <si>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</si>
  <si>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</si>
  <si>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</si>
  <si>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</si>
  <si>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</si>
  <si>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</si>
  <si>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</si>
  <si>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</si>
  <si>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</si>
  <si>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</si>
  <si>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</si>
  <si>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</si>
  <si>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</si>
  <si>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</si>
  <si>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</si>
  <si>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</si>
  <si>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</si>
  <si>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</si>
  <si>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</si>
  <si>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</si>
  <si>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</si>
  <si>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</si>
  <si>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</si>
  <si>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</si>
  <si>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</si>
  <si>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</si>
  <si>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</si>
  <si>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</si>
  <si>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</si>
  <si>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</si>
  <si>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</si>
  <si>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</si>
  <si>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</si>
  <si>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</si>
  <si>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</si>
  <si>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</si>
  <si>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</si>
  <si>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</si>
  <si>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</si>
  <si>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</si>
  <si>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</si>
  <si>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</si>
  <si>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</si>
  <si>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</si>
  <si>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</si>
  <si>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</si>
  <si>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</si>
  <si>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</si>
  <si>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</si>
  <si>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</si>
  <si>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</si>
  <si>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</si>
  <si>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</si>
  <si>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</si>
  <si>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</si>
  <si>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</si>
  <si>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</si>
  <si>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</si>
  <si>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</si>
  <si>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</si>
  <si>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</si>
  <si>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</si>
  <si>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</si>
  <si>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</si>
  <si>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</si>
  <si>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</si>
  <si>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</si>
  <si>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</si>
  <si>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</si>
  <si>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</si>
  <si>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</si>
  <si>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</si>
  <si>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</si>
  <si>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</si>
  <si>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</si>
  <si>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</si>
  <si>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</si>
  <si>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</si>
  <si>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</si>
  <si>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</si>
  <si>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</si>
  <si>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</si>
  <si>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</si>
  <si>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</si>
  <si>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</si>
  <si>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</si>
  <si>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</si>
  <si>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</si>
  <si>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</si>
  <si>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</si>
  <si>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</si>
  <si>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</si>
  <si>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</si>
  <si>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</si>
  <si>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</si>
  <si>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</si>
  <si>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</si>
  <si>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</si>
  <si>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</si>
  <si>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</si>
  <si>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</si>
  <si>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</si>
  <si>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</si>
  <si>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</si>
  <si>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</si>
  <si>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</si>
  <si>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</si>
  <si>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</si>
  <si>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</si>
  <si>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</si>
  <si>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</si>
  <si>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</si>
  <si>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</si>
  <si>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</si>
  <si>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</si>
  <si>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</si>
  <si>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</si>
  <si>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</si>
  <si>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</si>
  <si>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</si>
  <si>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</si>
  <si>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</si>
  <si>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</si>
  <si>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</si>
  <si>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</si>
  <si>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</si>
  <si>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</si>
  <si>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</si>
  <si>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</si>
  <si>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</si>
  <si>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</si>
  <si>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</si>
  <si>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</si>
  <si>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</si>
  <si>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</si>
  <si>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</si>
  <si>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</si>
  <si>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</si>
  <si>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</si>
  <si>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</si>
  <si>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</si>
  <si>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</si>
  <si>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</si>
  <si>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</si>
  <si>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</si>
  <si>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</si>
  <si>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</si>
  <si>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</si>
  <si>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</si>
  <si>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</si>
  <si>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</si>
  <si>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</si>
  <si>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</si>
  <si>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</si>
  <si>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</si>
  <si>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</si>
  <si>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</si>
  <si>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</si>
  <si>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</si>
  <si>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</si>
  <si>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</si>
  <si>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</si>
  <si>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</si>
  <si>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</si>
  <si>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</si>
  <si>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</si>
  <si>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</si>
  <si>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</si>
  <si>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</si>
  <si>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</si>
  <si>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</si>
  <si>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</si>
  <si>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</si>
  <si>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</si>
  <si>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</si>
  <si>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</si>
  <si>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</si>
  <si>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</si>
  <si>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</si>
  <si>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</si>
  <si>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</si>
  <si>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</si>
  <si>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</si>
  <si>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</si>
  <si>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</si>
  <si>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</si>
  <si>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</si>
  <si>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</si>
  <si>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</si>
  <si>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</si>
  <si>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</si>
  <si>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</si>
  <si>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</si>
  <si>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</si>
  <si>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</si>
  <si>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</si>
  <si>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</si>
  <si>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</si>
  <si>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</si>
  <si>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</si>
  <si>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</si>
  <si>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</si>
  <si>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</si>
  <si>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</si>
  <si>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</si>
  <si>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</si>
  <si>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</si>
  <si>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</si>
  <si>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</si>
  <si>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</si>
  <si>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</si>
  <si>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</si>
  <si>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</si>
  <si>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</si>
  <si>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</si>
  <si>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</si>
  <si>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</si>
  <si>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</si>
  <si>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</si>
  <si>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</si>
  <si>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</si>
  <si>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</si>
  <si>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</si>
  <si>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</si>
  <si>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</si>
  <si>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</si>
  <si>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</si>
  <si>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</si>
  <si>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</si>
  <si>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</si>
  <si>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</si>
  <si>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</si>
  <si>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</si>
  <si>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</si>
  <si>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</si>
  <si>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</si>
  <si>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</si>
  <si>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</si>
  <si>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</si>
  <si>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</si>
  <si>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</si>
  <si>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</si>
  <si>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</si>
  <si>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</si>
  <si>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</si>
  <si>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</si>
  <si>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</si>
  <si>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</si>
  <si>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</si>
  <si>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</si>
  <si>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</si>
  <si>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</si>
  <si>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</si>
  <si>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</si>
  <si>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</si>
  <si>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</si>
  <si>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</si>
  <si>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</si>
  <si>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</si>
  <si>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</si>
  <si>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</si>
  <si>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</si>
  <si>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</si>
  <si>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</si>
  <si>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</si>
  <si>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</si>
  <si>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</si>
  <si>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</si>
  <si>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</si>
  <si>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</si>
  <si>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</si>
  <si>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</si>
  <si>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</si>
  <si>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</si>
  <si>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</si>
  <si>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</si>
  <si>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</si>
  <si>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</si>
  <si>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</si>
  <si>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</si>
  <si>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</si>
  <si>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</si>
  <si>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</si>
  <si>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</si>
  <si>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</si>
  <si>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</si>
  <si>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</si>
  <si>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</si>
  <si>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</si>
  <si>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</si>
  <si>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</si>
  <si>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</si>
  <si>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</si>
  <si>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</si>
  <si>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</si>
  <si>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</si>
  <si>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</si>
  <si>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</si>
  <si>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</si>
  <si>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</si>
  <si>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</si>
  <si>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</si>
  <si>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</si>
  <si>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</si>
  <si>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</si>
  <si>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</si>
  <si>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</si>
  <si>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</si>
  <si>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</si>
  <si>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</si>
  <si>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</si>
  <si>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</si>
  <si>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</si>
  <si>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</si>
  <si>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</si>
  <si>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</si>
  <si>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</si>
  <si>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</si>
  <si>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</si>
  <si>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</si>
  <si>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</si>
  <si>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</si>
  <si>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</si>
  <si>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</si>
  <si>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</si>
  <si>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</si>
  <si>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</si>
  <si>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</si>
  <si>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</si>
  <si>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</si>
  <si>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</si>
  <si>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</si>
  <si>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</si>
  <si>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</si>
  <si>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</si>
  <si>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</si>
  <si>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</si>
  <si>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</si>
  <si>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</si>
  <si>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</si>
  <si>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</si>
  <si>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</si>
  <si>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</si>
  <si>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</si>
  <si>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</si>
  <si>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</si>
  <si>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</si>
  <si>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</si>
  <si>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</si>
  <si>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</si>
  <si>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</si>
  <si>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</si>
  <si>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</si>
  <si>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</si>
  <si>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</si>
  <si>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</si>
  <si>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</si>
  <si>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</si>
  <si>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</si>
  <si>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</si>
  <si>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</si>
  <si>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</si>
  <si>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</si>
  <si>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</si>
  <si>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</si>
  <si>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</si>
  <si>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</si>
  <si>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</si>
  <si>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</si>
  <si>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</si>
  <si>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</si>
  <si>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</si>
  <si>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</si>
  <si>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</si>
  <si>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</si>
  <si>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</si>
  <si>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</si>
  <si>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</si>
  <si>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</si>
  <si>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</si>
  <si>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</si>
  <si>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</si>
  <si>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</si>
  <si>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</si>
  <si>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</si>
  <si>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</si>
  <si>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</si>
  <si>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</si>
  <si>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</si>
  <si>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</si>
  <si>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</si>
  <si>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</si>
  <si>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</si>
  <si>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</si>
  <si>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</si>
  <si>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</si>
  <si>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</si>
  <si>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</si>
  <si>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</si>
  <si>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</si>
  <si>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</si>
  <si>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</si>
  <si>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</si>
  <si>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</si>
  <si>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</si>
  <si>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</si>
  <si>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</si>
  <si>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</si>
  <si>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</si>
  <si>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</si>
  <si>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</si>
  <si>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</si>
  <si>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</si>
  <si>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</si>
  <si>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</si>
  <si>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</si>
  <si>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</si>
  <si>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</si>
  <si>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</si>
  <si>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</si>
  <si>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</si>
  <si>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</si>
  <si>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</si>
  <si>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</si>
  <si>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</si>
  <si>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</si>
  <si>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</si>
  <si>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</si>
  <si>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</si>
  <si>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</si>
  <si>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</si>
  <si>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</si>
  <si>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</si>
  <si>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</si>
  <si>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</si>
  <si>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</si>
  <si>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</si>
  <si>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</si>
  <si>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</si>
  <si>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</si>
  <si>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</si>
  <si>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</si>
  <si>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</si>
  <si>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</si>
  <si>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</si>
  <si>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</si>
  <si>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</si>
  <si>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</si>
  <si>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</si>
  <si>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</si>
  <si>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</si>
  <si>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</si>
  <si>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</si>
  <si>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</si>
  <si>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</si>
  <si>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</si>
  <si>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</si>
  <si>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</si>
  <si>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</si>
  <si>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</si>
  <si>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</si>
  <si>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</si>
  <si>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</si>
  <si>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</si>
  <si>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</si>
  <si>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</si>
  <si>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</si>
  <si>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</si>
  <si>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</si>
  <si>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</si>
  <si>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</si>
  <si>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</si>
  <si>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</si>
  <si>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</si>
  <si>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</si>
  <si>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</si>
  <si>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</si>
  <si>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</si>
  <si>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</si>
  <si>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</si>
  <si>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</si>
  <si>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</si>
  <si>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</si>
  <si>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</si>
  <si>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</si>
  <si>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</si>
  <si>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</si>
  <si>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</si>
  <si>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</si>
  <si>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</si>
  <si>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</si>
  <si>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</si>
  <si>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</si>
  <si>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</si>
  <si>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</si>
  <si>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</si>
  <si>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</si>
  <si>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</si>
  <si>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</si>
  <si>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</si>
  <si>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</si>
  <si>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</si>
  <si>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</si>
  <si>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</si>
  <si>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</si>
  <si>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</si>
  <si>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</si>
  <si>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</si>
  <si>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</si>
  <si>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</si>
  <si>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</si>
  <si>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</si>
  <si>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</si>
  <si>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</si>
  <si>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</si>
  <si>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</si>
  <si>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</si>
  <si>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</si>
  <si>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</si>
  <si>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</si>
  <si>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</si>
  <si>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</si>
  <si>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</si>
  <si>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</si>
  <si>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</si>
  <si>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</si>
  <si>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</si>
  <si>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</si>
  <si>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</si>
  <si>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</si>
  <si>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</si>
  <si>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</si>
  <si>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</si>
  <si>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</si>
  <si>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</si>
  <si>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</si>
  <si>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</si>
  <si>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</si>
  <si>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</si>
  <si>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</si>
  <si>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</si>
  <si>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</si>
  <si>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</si>
  <si>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</si>
  <si>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</si>
  <si>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</si>
  <si>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</si>
  <si>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</si>
  <si>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</si>
  <si>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</si>
  <si>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</si>
  <si>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</si>
  <si>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</si>
  <si>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</si>
  <si>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</si>
  <si>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</si>
  <si>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</si>
  <si>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</si>
  <si>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</si>
  <si>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</si>
  <si>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</si>
  <si>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</si>
  <si>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</si>
  <si>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</si>
  <si>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</si>
  <si>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</si>
  <si>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</si>
  <si>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</si>
  <si>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</si>
  <si>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</si>
  <si>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</si>
  <si>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</si>
  <si>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</si>
  <si>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</si>
  <si>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</si>
  <si>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</si>
  <si>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</si>
  <si>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</si>
  <si>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</si>
  <si>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</si>
  <si>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</si>
  <si>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</si>
  <si>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</si>
  <si>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</si>
  <si>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</si>
  <si>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</si>
  <si>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</si>
  <si>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</si>
  <si>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</si>
  <si>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</si>
  <si>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</si>
  <si>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</si>
  <si>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</si>
  <si>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</si>
  <si>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</si>
  <si>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</si>
  <si>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</si>
  <si>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</si>
  <si>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</si>
  <si>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</si>
  <si>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</si>
  <si>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</si>
  <si>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</si>
  <si>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</si>
  <si>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</si>
  <si>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</si>
  <si>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</si>
  <si>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</si>
  <si>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</si>
  <si>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</si>
  <si>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</si>
  <si>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</si>
  <si>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</si>
  <si>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</si>
  <si>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</si>
  <si>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</si>
  <si>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</si>
  <si>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</si>
  <si>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</si>
  <si>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</si>
  <si>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</si>
  <si>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</si>
  <si>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</si>
  <si>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</si>
  <si>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</si>
  <si>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</si>
  <si>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</si>
  <si>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</si>
  <si>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</si>
  <si>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</si>
  <si>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</si>
  <si>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</si>
  <si>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</si>
  <si>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</si>
  <si>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</si>
  <si>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</si>
  <si>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</si>
  <si>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</si>
  <si>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</si>
  <si>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</si>
  <si>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</si>
  <si>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</si>
  <si>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</si>
  <si>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</si>
  <si>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</si>
  <si>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</si>
  <si>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</si>
  <si>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</si>
  <si>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</si>
  <si>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</si>
  <si>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</si>
  <si>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</si>
  <si>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</si>
  <si>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</si>
  <si>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</si>
  <si>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</si>
  <si>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</si>
  <si>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</si>
  <si>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</si>
  <si>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</si>
  <si>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</si>
  <si>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</si>
  <si>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</si>
  <si>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</si>
  <si>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</si>
  <si>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</si>
  <si>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</si>
  <si>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</si>
  <si>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</si>
  <si>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</si>
  <si>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</si>
  <si>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</si>
  <si>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</si>
  <si>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</si>
  <si>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</si>
  <si>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</si>
  <si>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</si>
  <si>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</si>
  <si>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</si>
  <si>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</si>
  <si>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</si>
  <si>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</si>
  <si>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</si>
  <si>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</si>
  <si>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</si>
  <si>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</si>
  <si>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</si>
  <si>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</si>
  <si>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</si>
  <si>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</si>
  <si>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</si>
  <si>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</si>
  <si>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</si>
  <si>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</si>
  <si>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</si>
  <si>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</si>
  <si>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</si>
  <si>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</si>
  <si>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</si>
  <si>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</si>
  <si>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</si>
  <si>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</si>
  <si>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</si>
  <si>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</si>
  <si>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</si>
  <si>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</si>
  <si>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</si>
  <si>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</si>
  <si>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</si>
  <si>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</si>
  <si>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</si>
  <si>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</si>
  <si>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</si>
  <si>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</si>
  <si>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</si>
  <si>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</si>
  <si>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</si>
  <si>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</si>
  <si>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</si>
  <si>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</si>
  <si>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</si>
  <si>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</si>
  <si>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</si>
  <si>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</si>
  <si>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</si>
  <si>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</si>
  <si>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</si>
  <si>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</si>
  <si>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</si>
  <si>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</si>
  <si>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</si>
  <si>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</si>
  <si>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</si>
  <si>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</si>
  <si>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</si>
  <si>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</si>
  <si>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</si>
  <si>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</si>
  <si>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</si>
  <si>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</si>
  <si>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</si>
  <si>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</si>
  <si>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</si>
  <si>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</si>
  <si>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</si>
  <si>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</si>
  <si>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</si>
  <si>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</si>
  <si>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</si>
  <si>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</si>
  <si>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</si>
  <si>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</si>
  <si>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</si>
  <si>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</si>
  <si>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</si>
  <si>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</si>
  <si>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</si>
  <si>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</si>
  <si>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</si>
  <si>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</si>
  <si>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</si>
  <si>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</si>
  <si>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</si>
  <si>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</si>
  <si>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</si>
  <si>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</si>
  <si>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</si>
  <si>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</si>
  <si>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</si>
  <si>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</si>
  <si>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</si>
  <si>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</si>
  <si>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</si>
  <si>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</si>
  <si>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</si>
  <si>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</si>
  <si>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</si>
  <si>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</si>
  <si>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</si>
  <si>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</si>
  <si>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</si>
  <si>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</si>
  <si>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</si>
  <si>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</si>
  <si>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</si>
  <si>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</si>
  <si>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</si>
  <si>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</si>
  <si>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</si>
  <si>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</si>
  <si>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</si>
  <si>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</si>
  <si>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</si>
  <si>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</si>
  <si>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</si>
  <si>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</si>
  <si>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</si>
  <si>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</si>
  <si>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</si>
  <si>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</si>
  <si>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</si>
  <si>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</si>
  <si>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</si>
  <si>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</si>
  <si>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</si>
  <si>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</si>
  <si>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</si>
  <si>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</si>
  <si>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</si>
  <si>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</si>
  <si>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</si>
  <si>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</si>
  <si>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</si>
  <si>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</si>
  <si>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</si>
  <si>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</si>
  <si>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</si>
  <si>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</si>
  <si>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</si>
  <si>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</si>
  <si>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</si>
  <si>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</si>
  <si>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</si>
  <si>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</si>
  <si>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</si>
  <si>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</si>
  <si>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</si>
  <si>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</si>
  <si>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</si>
  <si>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</si>
  <si>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</si>
  <si>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</si>
  <si>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</si>
  <si>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</si>
  <si>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</si>
  <si>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</si>
  <si>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</si>
  <si>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</si>
  <si>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</si>
  <si>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</si>
  <si>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</si>
  <si>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</si>
  <si>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</si>
  <si>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</si>
  <si>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</si>
  <si>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</si>
  <si>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</si>
  <si>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</si>
  <si>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</si>
  <si>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</si>
  <si>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</si>
  <si>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</si>
  <si>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</si>
  <si>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</si>
  <si>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</si>
  <si>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</si>
  <si>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</si>
  <si>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</si>
  <si>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</si>
  <si>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</si>
  <si>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</si>
  <si>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</si>
  <si>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</si>
  <si>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</si>
  <si>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</si>
  <si>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</si>
  <si>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</si>
  <si>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</si>
  <si>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</si>
  <si>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</si>
  <si>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</si>
  <si>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</si>
  <si>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</si>
  <si>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</si>
  <si>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</si>
  <si>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</si>
  <si>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</si>
  <si>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</si>
  <si>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</si>
  <si>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</si>
  <si>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</si>
  <si>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</si>
  <si>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</si>
  <si>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</si>
  <si>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</si>
  <si>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</si>
  <si>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</si>
  <si>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</si>
  <si>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</si>
  <si>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</si>
  <si>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</si>
  <si>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</si>
  <si>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</si>
  <si>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</si>
  <si>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</si>
  <si>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</si>
  <si>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</si>
  <si>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</si>
  <si>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</si>
  <si>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</si>
  <si>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</si>
  <si>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</si>
  <si>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</si>
  <si>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</si>
  <si>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</si>
  <si>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</si>
  <si>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</si>
  <si>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</si>
  <si>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</si>
  <si>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</si>
  <si>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</si>
  <si>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</si>
  <si>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</si>
  <si>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</si>
  <si>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</si>
  <si>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</si>
  <si>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</si>
  <si>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</si>
  <si>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</si>
  <si>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</si>
  <si>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</si>
  <si>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</si>
  <si>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</si>
  <si>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</si>
  <si>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</si>
  <si>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</si>
  <si>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</si>
  <si>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</si>
  <si>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</si>
  <si>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</si>
  <si>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</si>
  <si>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</si>
  <si>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</si>
  <si>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</si>
  <si>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</si>
  <si>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</si>
  <si>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</si>
  <si>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</si>
  <si>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</si>
  <si>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</si>
  <si>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</si>
  <si>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</si>
  <si>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</si>
  <si>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</si>
  <si>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</si>
  <si>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</si>
  <si>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</si>
  <si>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</si>
  <si>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</si>
  <si>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</si>
  <si>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</si>
  <si>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</si>
  <si>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</si>
  <si>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</si>
  <si>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</si>
  <si>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</si>
  <si>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</si>
  <si>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</si>
  <si>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</si>
  <si>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</si>
  <si>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</si>
  <si>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</si>
  <si>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</si>
  <si>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</si>
  <si>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</si>
  <si>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</si>
  <si>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</si>
  <si>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</si>
  <si>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</si>
  <si>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</si>
  <si>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</si>
  <si>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</si>
  <si>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</si>
  <si>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</si>
  <si>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</si>
  <si>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</si>
  <si>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</si>
  <si>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</si>
  <si>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</si>
  <si>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</si>
  <si>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</si>
  <si>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</si>
  <si>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</si>
  <si>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</si>
  <si>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</si>
  <si>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</si>
  <si>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</si>
  <si>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</si>
  <si>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</si>
  <si>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</si>
  <si>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</si>
  <si>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</si>
  <si>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</si>
  <si>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</si>
  <si>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</si>
  <si>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</si>
  <si>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</si>
  <si>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</si>
  <si>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</si>
  <si>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</si>
  <si>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</si>
  <si>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</si>
  <si>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</si>
  <si>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</si>
  <si>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</si>
  <si>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</si>
  <si>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</si>
  <si>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</si>
  <si>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</si>
  <si>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</si>
  <si>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</si>
  <si>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</si>
  <si>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</si>
  <si>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</si>
  <si>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</si>
  <si>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</si>
  <si>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</si>
  <si>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</si>
  <si>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</si>
  <si>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</si>
  <si>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</si>
  <si>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</si>
  <si>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</si>
  <si>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</si>
  <si>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</si>
  <si>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</si>
  <si>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</si>
  <si>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</si>
  <si>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</si>
  <si>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</si>
  <si>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</si>
  <si>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</si>
  <si>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</si>
  <si>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</si>
  <si>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</si>
  <si>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</si>
  <si>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</si>
  <si>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</si>
  <si>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</si>
  <si>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</si>
  <si>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</si>
  <si>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</si>
  <si>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</si>
  <si>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</si>
  <si>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</si>
  <si>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</si>
  <si>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</si>
  <si>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</si>
  <si>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</si>
  <si>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</si>
  <si>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</si>
  <si>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</si>
  <si>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</si>
  <si>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</si>
  <si>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</si>
  <si>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</si>
  <si>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</si>
  <si>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</si>
  <si>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</si>
  <si>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</si>
  <si>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</si>
  <si>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</si>
  <si>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</si>
  <si>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</si>
  <si>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</si>
  <si>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</si>
  <si>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</si>
  <si>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</si>
  <si>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</si>
  <si>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</si>
  <si>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</si>
  <si>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</si>
  <si>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</si>
  <si>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</si>
  <si>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</si>
  <si>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</si>
  <si>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</si>
  <si>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</si>
  <si>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</si>
  <si>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</si>
  <si>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</si>
  <si>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</si>
  <si>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</si>
  <si>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</si>
  <si>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</si>
  <si>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</si>
  <si>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</si>
  <si>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</si>
  <si>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</si>
  <si>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</si>
  <si>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</si>
  <si>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</si>
  <si>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</si>
  <si>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</si>
  <si>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</si>
  <si>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</si>
  <si>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</si>
  <si>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</si>
  <si>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</si>
  <si>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</si>
  <si>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</si>
  <si>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</si>
  <si>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</si>
  <si>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</si>
  <si>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</si>
  <si>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</si>
  <si>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</si>
  <si>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</si>
  <si>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</si>
  <si>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</si>
  <si>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</si>
  <si>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</si>
  <si>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</si>
  <si>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</si>
  <si>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</si>
  <si>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</si>
  <si>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</si>
  <si>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</si>
  <si>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</si>
  <si>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</si>
  <si>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</si>
  <si>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</si>
  <si>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</si>
  <si>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</si>
  <si>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</si>
  <si>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</si>
  <si>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</si>
  <si>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</si>
  <si>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</si>
  <si>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</si>
  <si>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</si>
  <si>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</si>
  <si>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</si>
  <si>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</si>
  <si>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</si>
  <si>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</si>
  <si>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</si>
  <si>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</si>
  <si>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</si>
  <si>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</si>
  <si>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</si>
  <si>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</si>
  <si>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</si>
  <si>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</si>
  <si>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</si>
  <si>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</si>
  <si>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</si>
  <si>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</si>
  <si>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</si>
  <si>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</si>
  <si>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</si>
  <si>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</si>
  <si>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</si>
  <si>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</si>
  <si>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</si>
  <si>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</si>
  <si>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</si>
  <si>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</si>
  <si>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</si>
  <si>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</si>
  <si>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</si>
  <si>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</si>
  <si>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</si>
  <si>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</si>
  <si>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</si>
  <si>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</si>
  <si>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</si>
  <si>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</si>
  <si>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</si>
  <si>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</si>
  <si>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</si>
  <si>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</si>
  <si>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</si>
  <si>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</si>
  <si>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</si>
  <si>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</si>
  <si>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</si>
  <si>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</si>
  <si>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</si>
  <si>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</si>
  <si>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</si>
  <si>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</si>
  <si>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</si>
  <si>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</si>
  <si>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</si>
  <si>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</si>
  <si>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</si>
  <si>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</si>
  <si>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</si>
  <si>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</si>
  <si>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</si>
  <si>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</si>
  <si>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</si>
  <si>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</si>
  <si>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</si>
  <si>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</si>
  <si>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</si>
  <si>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</si>
  <si>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</si>
  <si>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</si>
  <si>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</si>
  <si>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</si>
  <si>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</si>
  <si>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</si>
  <si>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</si>
  <si>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</si>
  <si>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</si>
  <si>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</si>
  <si>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</si>
  <si>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</si>
  <si>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</si>
  <si>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</si>
  <si>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</si>
  <si>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</si>
  <si>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</si>
  <si>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</si>
  <si>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</si>
  <si>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</si>
  <si>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</si>
  <si>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</si>
  <si>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</si>
  <si>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</si>
  <si>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</si>
  <si>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</si>
  <si>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</si>
  <si>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</si>
  <si>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</si>
  <si>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</si>
  <si>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</si>
  <si>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</si>
  <si>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</si>
  <si>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</si>
  <si>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</si>
  <si>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</si>
  <si>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</si>
  <si>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</si>
  <si>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</si>
  <si>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</si>
  <si>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</si>
  <si>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</si>
  <si>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</si>
  <si>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</si>
  <si>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</si>
  <si>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</si>
  <si>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</si>
  <si>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</si>
  <si>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</si>
  <si>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</si>
  <si>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</si>
  <si>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</si>
  <si>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</si>
  <si>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</si>
  <si>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</si>
  <si>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</si>
  <si>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</si>
  <si>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</si>
  <si>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</si>
  <si>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</si>
  <si>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</si>
  <si>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</si>
  <si>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</si>
  <si>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</si>
  <si>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</si>
  <si>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</si>
  <si>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</si>
  <si>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</si>
  <si>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</si>
  <si>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</si>
  <si>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</si>
  <si>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</si>
  <si>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</si>
  <si>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</si>
  <si>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</si>
  <si>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</si>
  <si>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</si>
  <si>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</si>
  <si>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</si>
  <si>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</si>
  <si>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</si>
  <si>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</si>
  <si>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</si>
  <si>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</si>
  <si>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</si>
  <si>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</si>
  <si>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</si>
  <si>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</si>
  <si>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</si>
  <si>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</si>
  <si>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</si>
  <si>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</si>
  <si>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</si>
  <si>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</si>
  <si>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</si>
  <si>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</si>
  <si>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</si>
  <si>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</si>
  <si>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</si>
  <si>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</si>
  <si>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</si>
  <si>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</si>
  <si>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</si>
  <si>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</si>
  <si>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</si>
  <si>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</si>
  <si>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</si>
  <si>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</si>
  <si>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</si>
  <si>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</si>
  <si>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</si>
  <si>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</si>
  <si>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</si>
  <si>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</si>
  <si>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</si>
  <si>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</si>
  <si>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</si>
  <si>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</si>
  <si>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</si>
  <si>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</si>
  <si>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</si>
  <si>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</si>
  <si>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</si>
  <si>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</si>
  <si>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</si>
  <si>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</si>
  <si>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</si>
  <si>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</si>
  <si>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</si>
  <si>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</si>
  <si>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</si>
  <si>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</si>
  <si>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</si>
  <si>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</si>
  <si>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</si>
  <si>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</si>
  <si>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</si>
  <si>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</si>
  <si>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</si>
  <si>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</si>
  <si>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</si>
  <si>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</si>
  <si>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</si>
  <si>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</si>
  <si>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</si>
  <si>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</si>
  <si>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</si>
  <si>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</si>
  <si>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</si>
  <si>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</si>
  <si>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</si>
  <si>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</si>
  <si>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</si>
  <si>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</si>
  <si>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</si>
  <si>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</si>
  <si>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</si>
  <si>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</si>
  <si>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</si>
  <si>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</si>
  <si>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</si>
  <si>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</si>
  <si>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</si>
  <si>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</si>
  <si>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</si>
  <si>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</si>
  <si>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</si>
  <si>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</si>
  <si>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</si>
  <si>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</si>
  <si>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</si>
  <si>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</si>
  <si>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</si>
  <si>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</si>
  <si>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</si>
  <si>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</si>
  <si>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</si>
  <si>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</si>
  <si>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</si>
  <si>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</si>
  <si>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</si>
  <si>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</si>
  <si>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</si>
  <si>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</si>
  <si>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</si>
  <si>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</si>
  <si>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</si>
  <si>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</si>
  <si>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</si>
  <si>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</si>
  <si>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</si>
  <si>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</si>
  <si>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</si>
  <si>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</si>
  <si>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</si>
  <si>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</si>
  <si>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</si>
  <si>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</si>
  <si>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</si>
  <si>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</si>
  <si>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</si>
  <si>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</si>
  <si>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</si>
  <si>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</si>
  <si>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</si>
  <si>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</si>
  <si>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</si>
  <si>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</si>
  <si>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</si>
  <si>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</si>
  <si>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</si>
  <si>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</si>
  <si>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</si>
  <si>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</si>
  <si>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</si>
  <si>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</si>
  <si>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</si>
  <si>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</si>
  <si>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</si>
  <si>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</si>
  <si>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</si>
  <si>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</si>
  <si>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</si>
  <si>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</si>
  <si>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</si>
  <si>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</si>
  <si>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</si>
  <si>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</si>
  <si>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</si>
  <si>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</si>
  <si>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</si>
  <si>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</si>
  <si>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</si>
  <si>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</si>
  <si>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</si>
  <si>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</si>
  <si>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</si>
  <si>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</si>
  <si>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</si>
  <si>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</si>
  <si>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</si>
  <si>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</si>
  <si>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</si>
  <si>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</si>
  <si>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</si>
  <si>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</si>
  <si>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</si>
  <si>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</si>
  <si>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</si>
  <si>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</si>
  <si>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</si>
  <si>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</si>
  <si>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</si>
  <si>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</si>
  <si>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</si>
  <si>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</si>
  <si>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</si>
  <si>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</si>
  <si>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</si>
  <si>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</si>
  <si>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</si>
  <si>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</si>
  <si>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</si>
  <si>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</si>
  <si>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</si>
  <si>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</si>
  <si>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</si>
  <si>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</si>
  <si>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</si>
  <si>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</si>
  <si>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</si>
  <si>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</si>
  <si>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</si>
  <si>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</si>
  <si>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</si>
  <si>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</si>
  <si>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</si>
  <si>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</si>
  <si>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</si>
  <si>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</si>
  <si>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</si>
  <si>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</si>
  <si>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</si>
  <si>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</si>
  <si>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</si>
  <si>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</si>
  <si>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</si>
  <si>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</si>
  <si>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</si>
  <si>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</si>
  <si>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</si>
  <si>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</si>
  <si>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</si>
  <si>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</si>
  <si>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</si>
  <si>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</si>
  <si>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</si>
  <si>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</si>
  <si>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</si>
  <si>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</si>
  <si>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</si>
  <si>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</si>
  <si>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</si>
  <si>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</si>
  <si>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</si>
  <si>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</si>
  <si>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</si>
  <si>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</si>
  <si>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</si>
  <si>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</si>
  <si>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</si>
  <si>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</si>
  <si>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</si>
  <si>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</si>
  <si>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</si>
  <si>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</si>
  <si>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</si>
  <si>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</si>
  <si>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</si>
  <si>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</si>
  <si>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</si>
  <si>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</si>
  <si>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</si>
  <si>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</si>
  <si>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</si>
  <si>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</si>
  <si>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</si>
  <si>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</si>
  <si>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</si>
  <si>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</si>
  <si>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</si>
  <si>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</si>
  <si>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</si>
  <si>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</si>
  <si>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</si>
  <si>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</si>
  <si>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</si>
  <si>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</si>
  <si>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</si>
  <si>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</si>
  <si>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</si>
  <si>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</si>
  <si>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</si>
  <si>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</si>
  <si>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</si>
  <si>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</si>
  <si>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</si>
  <si>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</si>
  <si>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</si>
  <si>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</si>
  <si>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</si>
  <si>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</si>
  <si>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</si>
  <si>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</si>
  <si>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</si>
  <si>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</si>
  <si>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</si>
  <si>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</si>
  <si>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</si>
  <si>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</si>
  <si>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</si>
  <si>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</si>
  <si>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</si>
  <si>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</si>
  <si>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</si>
  <si>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</si>
  <si>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</si>
  <si>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</si>
  <si>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</si>
  <si>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</si>
  <si>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</si>
  <si>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</si>
  <si>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</si>
  <si>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</si>
  <si>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</si>
  <si>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</si>
  <si>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</si>
  <si>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</si>
  <si>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</si>
  <si>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</si>
  <si>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</si>
  <si>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</si>
  <si>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</si>
  <si>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</si>
  <si>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</si>
  <si>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</si>
  <si>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</si>
  <si>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</si>
  <si>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</si>
  <si>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</si>
  <si>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</si>
  <si>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</si>
  <si>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</si>
  <si>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</si>
  <si>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</si>
  <si>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</si>
  <si>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</si>
  <si>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</si>
  <si>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</si>
  <si>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</si>
  <si>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</si>
  <si>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</si>
  <si>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</si>
  <si>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</si>
  <si>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</si>
  <si>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</si>
  <si>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</si>
  <si>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</si>
  <si>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</si>
  <si>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</si>
  <si>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</si>
  <si>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</si>
  <si>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</si>
  <si>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</si>
  <si>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</si>
  <si>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</si>
  <si>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</si>
  <si>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</si>
  <si>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</si>
  <si>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</si>
  <si>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</si>
  <si>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</si>
  <si>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</si>
  <si>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</si>
  <si>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</si>
  <si>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</si>
  <si>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</si>
  <si>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</si>
  <si>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</si>
  <si>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</si>
  <si>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</si>
  <si>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</si>
  <si>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</si>
  <si>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</si>
  <si>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</si>
  <si>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</si>
  <si>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</si>
  <si>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</si>
  <si>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</si>
  <si>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</si>
  <si>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</si>
  <si>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</si>
  <si>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</si>
  <si>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</si>
  <si>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</si>
  <si>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</si>
  <si>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</si>
  <si>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</si>
  <si>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</si>
  <si>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</si>
  <si>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</si>
  <si>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</si>
  <si>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</si>
  <si>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</si>
  <si>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</si>
  <si>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</si>
  <si>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</si>
  <si>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</si>
  <si>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</si>
  <si>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</si>
  <si>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</si>
  <si>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</si>
  <si>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</si>
  <si>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</si>
  <si>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</si>
  <si>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</si>
  <si>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</si>
  <si>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</si>
  <si>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</si>
  <si>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</si>
  <si>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</si>
  <si>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</si>
  <si>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</si>
  <si>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</si>
  <si>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</si>
  <si>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</si>
  <si>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</si>
  <si>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</si>
  <si>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</si>
  <si>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</si>
  <si>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</si>
  <si>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</si>
  <si>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</si>
  <si>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</si>
  <si>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</si>
  <si>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</si>
  <si>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</si>
  <si>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</si>
  <si>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</si>
  <si>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</si>
  <si>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</si>
  <si>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</si>
  <si>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</si>
  <si>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</si>
  <si>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</si>
  <si>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</si>
  <si>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</si>
  <si>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</si>
  <si>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</si>
  <si>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</si>
  <si>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</si>
  <si>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</si>
  <si>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</si>
  <si>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</si>
  <si>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</si>
  <si>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</si>
  <si>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</si>
  <si>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</si>
  <si>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</si>
  <si>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</si>
  <si>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</si>
  <si>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</si>
  <si>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</si>
  <si>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</si>
  <si>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</si>
  <si>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</si>
  <si>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</si>
  <si>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</si>
  <si>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</si>
  <si>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</si>
  <si>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</si>
  <si>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</si>
  <si>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</si>
  <si>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</si>
  <si>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</si>
  <si>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</si>
  <si>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</si>
  <si>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</si>
  <si>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</si>
  <si>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</si>
  <si>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</si>
  <si>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</si>
  <si>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</si>
  <si>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</si>
  <si>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</si>
  <si>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</si>
  <si>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</si>
  <si>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</si>
  <si>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</si>
  <si>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</si>
  <si>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</si>
  <si>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</si>
  <si>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</si>
  <si>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</si>
  <si>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</si>
  <si>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</si>
  <si>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</si>
  <si>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</si>
  <si>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</si>
  <si>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</si>
  <si>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</si>
  <si>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</si>
  <si>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</si>
  <si>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</si>
  <si>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</si>
  <si>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</si>
  <si>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</si>
  <si>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</si>
  <si>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</si>
  <si>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</si>
  <si>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</si>
  <si>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</si>
  <si>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</si>
  <si>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</si>
  <si>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</si>
  <si>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</si>
  <si>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</si>
  <si>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</si>
  <si>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</si>
  <si>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</si>
  <si>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</si>
  <si>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</si>
  <si>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</si>
  <si>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</si>
  <si>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</si>
  <si>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</si>
  <si>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</si>
  <si>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</si>
  <si>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</si>
  <si>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</si>
  <si>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</si>
  <si>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</si>
  <si>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</si>
  <si>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</si>
  <si>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</si>
  <si>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</si>
  <si>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</si>
  <si>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</si>
  <si>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</si>
  <si>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</si>
  <si>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</si>
  <si>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</si>
  <si>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</si>
  <si>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</si>
  <si>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</si>
  <si>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</si>
  <si>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</si>
  <si>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</si>
  <si>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</si>
  <si>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</si>
  <si>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</si>
  <si>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</si>
  <si>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</si>
  <si>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</si>
  <si>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</si>
  <si>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</si>
  <si>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</si>
  <si>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</si>
  <si>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</si>
  <si>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</si>
  <si>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</si>
  <si>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</si>
  <si>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</si>
  <si>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</si>
  <si>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</si>
  <si>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</si>
  <si>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</si>
  <si>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</si>
  <si>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</si>
  <si>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</si>
  <si>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</si>
  <si>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</si>
  <si>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</si>
  <si>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</si>
  <si>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</si>
  <si>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</si>
  <si>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</si>
  <si>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</si>
  <si>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</si>
  <si>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</si>
  <si>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</si>
  <si>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</si>
  <si>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</si>
  <si>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</si>
  <si>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</si>
  <si>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</si>
  <si>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</si>
  <si>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</si>
  <si>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</si>
  <si>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</si>
  <si>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</si>
  <si>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</si>
  <si>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</si>
  <si>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</si>
  <si>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</si>
  <si>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</si>
  <si>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</si>
  <si>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</si>
  <si>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</si>
  <si>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</si>
  <si>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</si>
  <si>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</si>
  <si>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</si>
  <si>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</si>
  <si>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</si>
  <si>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</si>
  <si>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</si>
  <si>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</si>
  <si>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</si>
  <si>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</si>
  <si>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</si>
  <si>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</si>
  <si>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</si>
  <si>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</si>
  <si>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</si>
  <si>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</si>
  <si>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</si>
  <si>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</si>
  <si>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</si>
  <si>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</si>
  <si>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</si>
  <si>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</si>
  <si>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</si>
  <si>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</si>
  <si>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</si>
  <si>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</si>
  <si>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</si>
  <si>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</si>
  <si>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</si>
  <si>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</si>
  <si>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</si>
  <si>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</si>
  <si>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</si>
  <si>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</si>
  <si>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</si>
  <si>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</si>
  <si>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</si>
  <si>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</si>
  <si>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</si>
  <si>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</si>
  <si>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</si>
  <si>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</si>
  <si>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</si>
  <si>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</si>
  <si>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</si>
  <si>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</si>
  <si>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</si>
  <si>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</si>
  <si>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</si>
  <si>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</si>
  <si>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</si>
  <si>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</si>
  <si>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</si>
  <si>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</si>
  <si>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</si>
  <si>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</si>
  <si>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</si>
  <si>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</si>
  <si>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</si>
  <si>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</si>
  <si>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</si>
  <si>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</si>
  <si>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</si>
  <si>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</si>
  <si>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</si>
  <si>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</si>
  <si>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</si>
  <si>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</si>
  <si>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</si>
  <si>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</si>
  <si>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</si>
  <si>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</si>
  <si>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</si>
  <si>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</si>
  <si>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</si>
  <si>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</si>
  <si>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</si>
  <si>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</si>
  <si>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</si>
  <si>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</si>
  <si>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</si>
  <si>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</si>
  <si>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</si>
  <si>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</si>
  <si>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</si>
  <si>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</si>
  <si>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</si>
  <si>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</si>
  <si>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</si>
  <si>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</si>
  <si>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</si>
  <si>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</si>
  <si>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</si>
  <si>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</si>
  <si>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</si>
  <si>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</si>
  <si>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</si>
  <si>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</si>
  <si>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</si>
  <si>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</si>
  <si>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</si>
  <si>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</si>
  <si>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</si>
  <si>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</si>
  <si>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</si>
  <si>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</si>
  <si>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</si>
  <si>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</si>
  <si>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</si>
  <si>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</si>
  <si>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</si>
  <si>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</si>
  <si>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</si>
  <si>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</si>
  <si>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</si>
  <si>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</si>
  <si>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</si>
  <si>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</si>
  <si>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</si>
  <si>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</si>
  <si>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</si>
  <si>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</si>
  <si>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</si>
  <si>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</si>
  <si>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</si>
  <si>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</si>
  <si>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</si>
  <si>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</si>
  <si>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</si>
  <si>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</si>
  <si>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</si>
  <si>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</si>
  <si>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</si>
  <si>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</si>
  <si>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</si>
  <si>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</si>
  <si>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</si>
  <si>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</si>
  <si>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</si>
  <si>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</si>
  <si>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</si>
  <si>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</si>
  <si>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</si>
  <si>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</si>
  <si>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</si>
  <si>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</si>
  <si>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</si>
  <si>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</si>
  <si>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</si>
  <si>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</si>
  <si>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</si>
  <si>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</si>
  <si>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</si>
  <si>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</si>
  <si>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</si>
  <si>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</si>
  <si>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</si>
  <si>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</si>
  <si>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</si>
  <si>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</si>
  <si>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</si>
  <si>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</si>
  <si>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</si>
  <si>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</si>
  <si>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</si>
  <si>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</si>
  <si>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</si>
  <si>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</si>
  <si>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</si>
  <si>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</si>
  <si>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</si>
  <si>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</si>
  <si>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</si>
  <si>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</si>
  <si>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</si>
  <si>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</si>
  <si>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</si>
  <si>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</si>
  <si>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</si>
  <si>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</si>
  <si>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</si>
  <si>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</si>
  <si>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</si>
  <si>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</si>
  <si>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</si>
  <si>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</si>
  <si>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</si>
  <si>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</si>
  <si>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</si>
  <si>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</si>
  <si>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</si>
  <si>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</si>
  <si>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</si>
  <si>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</si>
  <si>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</si>
  <si>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</si>
  <si>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</si>
  <si>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</si>
  <si>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</si>
  <si>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</si>
  <si>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</si>
  <si>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</si>
  <si>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</si>
  <si>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</si>
  <si>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</si>
  <si>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</si>
  <si>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</si>
  <si>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</si>
  <si>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</si>
  <si>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</si>
  <si>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</si>
  <si>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</si>
  <si>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</si>
  <si>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</si>
  <si>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</si>
  <si>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</si>
  <si>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</si>
  <si>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</si>
  <si>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</si>
  <si>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</si>
  <si>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</si>
  <si>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</si>
  <si>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</si>
  <si>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</si>
  <si>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</si>
  <si>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</si>
  <si>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</si>
  <si>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</si>
  <si>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</si>
  <si>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</si>
  <si>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</si>
  <si>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</si>
  <si>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</si>
  <si>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</si>
  <si>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</si>
  <si>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</si>
  <si>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</si>
  <si>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</si>
  <si>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</si>
  <si>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</si>
  <si>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</si>
  <si>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</si>
  <si>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</si>
  <si>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</si>
  <si>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</si>
  <si>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</si>
  <si>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</si>
  <si>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</si>
  <si>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</si>
  <si>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</si>
  <si>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</si>
  <si>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</si>
  <si>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</si>
  <si>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</si>
  <si>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</si>
  <si>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</si>
  <si>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</si>
  <si>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</si>
  <si>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</si>
  <si>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</si>
  <si>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</si>
  <si>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</si>
  <si>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</si>
  <si>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</si>
  <si>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</si>
  <si>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</si>
  <si>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</si>
  <si>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</si>
  <si>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</si>
  <si>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</si>
  <si>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</si>
  <si>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</si>
  <si>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</si>
  <si>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</si>
  <si>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</si>
  <si>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</si>
  <si>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</si>
  <si>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</si>
  <si>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</si>
  <si>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</si>
  <si>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</si>
  <si>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</si>
  <si>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</si>
  <si>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</si>
  <si>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</si>
  <si>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</si>
  <si>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</si>
  <si>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</si>
  <si>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</si>
  <si>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</si>
  <si>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</si>
  <si>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</si>
  <si>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</si>
  <si>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</si>
  <si>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</si>
  <si>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</si>
  <si>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</si>
  <si>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</si>
  <si>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</si>
  <si>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</si>
  <si>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</si>
  <si>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</si>
  <si>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</si>
  <si>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</si>
  <si>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</si>
  <si>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</si>
  <si>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</si>
  <si>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</si>
  <si>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</si>
  <si>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</si>
  <si>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</si>
  <si>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</si>
  <si>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</si>
  <si>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</si>
  <si>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</si>
  <si>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</si>
  <si>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</si>
  <si>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</si>
  <si>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</si>
  <si>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</si>
  <si>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</si>
  <si>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</si>
  <si>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</si>
  <si>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</si>
  <si>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</si>
  <si>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</si>
  <si>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</si>
  <si>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</si>
  <si>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</si>
  <si>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</si>
  <si>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</si>
  <si>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</si>
  <si>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</si>
  <si>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</si>
  <si>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</si>
  <si>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</si>
  <si>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</si>
  <si>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</si>
  <si>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</si>
  <si>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</si>
  <si>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</si>
  <si>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</si>
  <si>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</si>
  <si>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</si>
  <si>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</si>
  <si>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</si>
  <si>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</si>
  <si>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</si>
  <si>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</si>
  <si>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</si>
  <si>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</si>
  <si>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</si>
  <si>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</si>
  <si>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</si>
  <si>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</si>
  <si>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</si>
  <si>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</si>
  <si>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</si>
  <si>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</si>
  <si>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</si>
  <si>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</si>
  <si>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</si>
  <si>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</si>
  <si>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</si>
  <si>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</si>
  <si>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</si>
  <si>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</si>
  <si>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</si>
  <si>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</si>
  <si>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</si>
  <si>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</si>
  <si>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</si>
  <si>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</si>
  <si>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</si>
  <si>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</si>
  <si>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</si>
  <si>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</si>
  <si>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</si>
  <si>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</si>
  <si>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</si>
  <si>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</si>
  <si>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</si>
  <si>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</si>
  <si>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</si>
  <si>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</si>
  <si>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</si>
  <si>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</si>
  <si>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</si>
  <si>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</si>
  <si>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</si>
  <si>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</si>
  <si>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</si>
  <si>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</si>
  <si>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</si>
  <si>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</si>
  <si>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</si>
  <si>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</si>
  <si>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</si>
  <si>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</si>
  <si>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</si>
  <si>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</si>
  <si>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</si>
  <si>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</si>
  <si>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</si>
  <si>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</si>
  <si>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</si>
  <si>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</si>
  <si>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</si>
  <si>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</si>
  <si>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</si>
  <si>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</si>
  <si>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</si>
  <si>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</si>
  <si>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</si>
  <si>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</si>
  <si>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</si>
  <si>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</si>
  <si>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</si>
  <si>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</si>
  <si>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</si>
  <si>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</si>
  <si>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</si>
  <si>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</si>
  <si>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</si>
  <si>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</si>
  <si>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</si>
  <si>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</si>
  <si>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</si>
  <si>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</si>
  <si>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</si>
  <si>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</si>
  <si>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</si>
  <si>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</si>
  <si>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</si>
  <si>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</si>
  <si>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</si>
  <si>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</si>
  <si>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</si>
  <si>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</si>
  <si>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</si>
  <si>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</si>
  <si>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</si>
  <si>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</si>
  <si>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</si>
  <si>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</si>
  <si>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</si>
  <si>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</si>
  <si>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</si>
  <si>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</si>
  <si>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</si>
  <si>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</si>
  <si>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</si>
  <si>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</si>
  <si>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</si>
  <si>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</si>
  <si>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</si>
  <si>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</si>
  <si>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</si>
  <si>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</si>
  <si>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</si>
  <si>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</si>
  <si>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</si>
  <si>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</si>
  <si>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</si>
  <si>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</si>
  <si>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</si>
  <si>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</si>
  <si>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</si>
  <si>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</si>
  <si>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</si>
  <si>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</si>
  <si>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</si>
  <si>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</si>
  <si>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</si>
  <si>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</si>
  <si>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</si>
  <si>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</si>
  <si>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</si>
  <si>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</si>
  <si>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</si>
  <si>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</si>
  <si>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</si>
  <si>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</si>
  <si>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</si>
  <si>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</si>
  <si>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</si>
  <si>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</si>
  <si>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</si>
  <si>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</si>
  <si>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</si>
  <si>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</si>
  <si>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</si>
  <si>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</si>
  <si>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</si>
  <si>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</si>
  <si>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</si>
  <si>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</si>
  <si>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</si>
  <si>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</si>
  <si>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</si>
  <si>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</si>
  <si>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</si>
  <si>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</si>
  <si>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</si>
  <si>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</si>
  <si>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</si>
  <si>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</si>
  <si>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</si>
  <si>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</si>
  <si>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</si>
  <si>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</si>
  <si>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</si>
  <si>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</si>
  <si>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</si>
  <si>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</si>
  <si>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</si>
  <si>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</si>
  <si>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</si>
  <si>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</si>
  <si>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</si>
  <si>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</si>
  <si>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</si>
  <si>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</si>
  <si>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</si>
  <si>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</si>
  <si>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</si>
  <si>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</si>
  <si>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</si>
  <si>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</si>
  <si>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</si>
  <si>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</si>
  <si>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</si>
  <si>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</si>
  <si>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</si>
  <si>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</si>
  <si>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</si>
  <si>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</si>
  <si>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</si>
  <si>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</si>
  <si>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</si>
  <si>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</si>
  <si>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</si>
  <si>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</si>
  <si>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</si>
  <si>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</si>
  <si>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</si>
  <si>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</si>
  <si>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</si>
  <si>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</si>
  <si>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</si>
  <si>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</si>
  <si>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</si>
  <si>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</si>
  <si>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</si>
  <si>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</si>
  <si>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</si>
  <si>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</si>
  <si>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</si>
  <si>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</si>
  <si>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</si>
  <si>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</si>
  <si>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</si>
  <si>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</si>
  <si>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</si>
  <si>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</si>
  <si>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</si>
  <si>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</si>
  <si>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</si>
  <si>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</si>
  <si>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</si>
  <si>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</si>
  <si>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</si>
  <si>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</si>
  <si>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</si>
  <si>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</si>
  <si>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</si>
  <si>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</si>
  <si>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</si>
  <si>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</si>
  <si>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</si>
  <si>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</si>
  <si>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</si>
  <si>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</si>
  <si>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</si>
  <si>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</si>
  <si>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</si>
  <si>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</si>
  <si>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</si>
  <si>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</si>
  <si>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</si>
  <si>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</si>
  <si>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</si>
  <si>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</si>
  <si>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</si>
  <si>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</si>
  <si>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</si>
  <si>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</si>
  <si>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</si>
  <si>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</si>
  <si>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</si>
  <si>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</si>
  <si>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</si>
  <si>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</si>
  <si>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</si>
  <si>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</si>
  <si>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</si>
  <si>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</si>
  <si>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</si>
  <si>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</si>
  <si>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</si>
  <si>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</si>
  <si>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</si>
  <si>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</si>
  <si>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</si>
  <si>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</si>
  <si>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</si>
  <si>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</si>
  <si>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</si>
  <si>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</si>
  <si>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</si>
  <si>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</si>
  <si>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</si>
  <si>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</si>
  <si>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</si>
  <si>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</si>
  <si>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</si>
  <si>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</si>
  <si>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</si>
  <si>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</si>
  <si>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</si>
  <si>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</si>
  <si>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</si>
  <si>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</si>
  <si>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</si>
  <si>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</si>
  <si>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</si>
  <si>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</si>
  <si>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</si>
  <si>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</si>
  <si>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</si>
  <si>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</si>
  <si>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</si>
  <si>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</si>
  <si>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</si>
  <si>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</si>
  <si>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</si>
  <si>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</si>
  <si>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</si>
  <si>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</si>
  <si>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</si>
  <si>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</si>
  <si>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</si>
  <si>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</si>
  <si>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</si>
  <si>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</si>
  <si>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</si>
  <si>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</si>
  <si>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</si>
  <si>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</si>
  <si>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</si>
  <si>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</si>
  <si>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</si>
  <si>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</si>
  <si>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</si>
  <si>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</si>
  <si>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</si>
  <si>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</si>
  <si>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</si>
  <si>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</si>
  <si>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</si>
  <si>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</si>
  <si>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</si>
  <si>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</si>
  <si>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</si>
  <si>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</si>
  <si>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</si>
  <si>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</si>
  <si>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</si>
  <si>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</si>
  <si>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</si>
  <si>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</si>
  <si>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</si>
  <si>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</si>
  <si>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</si>
  <si>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</si>
  <si>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</si>
  <si>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</si>
  <si>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</si>
  <si>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</si>
  <si>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</si>
  <si>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</si>
  <si>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</si>
  <si>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</si>
  <si>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</si>
  <si>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</si>
  <si>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</si>
  <si>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</si>
  <si>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</si>
  <si>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</si>
  <si>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</si>
  <si>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</si>
  <si>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</si>
  <si>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</si>
  <si>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</si>
  <si>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</si>
  <si>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</si>
  <si>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</si>
  <si>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</si>
  <si>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</si>
  <si>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</si>
  <si>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</si>
  <si>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</si>
  <si>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</si>
  <si>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</si>
  <si>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</si>
  <si>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</si>
  <si>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</si>
  <si>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</si>
  <si>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</si>
  <si>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</si>
  <si>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</si>
  <si>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</si>
  <si>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</si>
  <si>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</si>
  <si>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</si>
  <si>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</si>
  <si>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</si>
  <si>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</si>
  <si>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</si>
  <si>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</si>
  <si>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</si>
  <si>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</si>
  <si>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</si>
  <si>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</si>
  <si>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</si>
  <si>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</si>
  <si>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</si>
  <si>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</si>
  <si>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</si>
  <si>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</si>
  <si>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</si>
  <si>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</si>
  <si>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</si>
  <si>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</si>
  <si>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</si>
  <si>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</si>
  <si>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</si>
  <si>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</si>
  <si>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</si>
  <si>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</si>
  <si>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</si>
  <si>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</si>
  <si>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</si>
  <si>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</si>
  <si>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</si>
  <si>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</si>
  <si>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</si>
  <si>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</si>
  <si>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</si>
  <si>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</si>
  <si>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</si>
  <si>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</si>
  <si>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</si>
  <si>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</si>
  <si>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</si>
  <si>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</si>
  <si>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</si>
  <si>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</si>
  <si>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</si>
  <si>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</si>
  <si>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</si>
  <si>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</si>
  <si>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</si>
  <si>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</si>
  <si>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</si>
  <si>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</si>
  <si>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</si>
  <si>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</si>
  <si>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</si>
  <si>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</si>
  <si>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</si>
  <si>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</si>
  <si>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</si>
  <si>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</si>
  <si>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</si>
  <si>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</si>
  <si>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</si>
  <si>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</si>
  <si>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</si>
  <si>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</si>
  <si>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</si>
  <si>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</si>
  <si>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</si>
  <si>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</si>
  <si>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</si>
  <si>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</si>
  <si>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</si>
  <si>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</si>
  <si>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</si>
  <si>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</si>
  <si>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</si>
  <si>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</si>
  <si>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</si>
  <si>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</si>
  <si>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</si>
  <si>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</si>
  <si>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</si>
  <si>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</si>
  <si>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</si>
  <si>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</si>
  <si>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</si>
  <si>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</si>
  <si>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</si>
  <si>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</si>
  <si>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</si>
  <si>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</si>
  <si>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</si>
  <si>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</si>
  <si>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</si>
  <si>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</si>
  <si>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</si>
  <si>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</si>
  <si>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</si>
  <si>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</si>
  <si>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</si>
  <si>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</si>
  <si>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</si>
  <si>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</si>
  <si>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</si>
  <si>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</si>
  <si>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</si>
  <si>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</si>
  <si>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</si>
  <si>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</si>
  <si>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</si>
  <si>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</si>
  <si>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</si>
  <si>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</si>
  <si>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</si>
  <si>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</si>
  <si>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</si>
  <si>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</si>
  <si>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</si>
  <si>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</si>
  <si>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</si>
  <si>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</si>
  <si>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</si>
  <si>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</si>
  <si>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</si>
  <si>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</si>
  <si>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</si>
  <si>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</si>
  <si>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</si>
  <si>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</si>
  <si>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</si>
  <si>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</si>
  <si>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</si>
  <si>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</si>
  <si>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</si>
  <si>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</si>
  <si>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</si>
  <si>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</si>
  <si>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</si>
  <si>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</si>
  <si>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</si>
  <si>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</si>
  <si>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</si>
  <si>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</si>
  <si>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</si>
  <si>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</si>
  <si>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</si>
  <si>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</si>
  <si>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</si>
  <si>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</si>
  <si>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</si>
  <si>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</si>
  <si>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</si>
  <si>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</si>
  <si>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</si>
  <si>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</si>
  <si>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</si>
  <si>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</si>
  <si>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</si>
  <si>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</si>
  <si>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</si>
  <si>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</si>
  <si>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</si>
  <si>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</si>
  <si>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</si>
  <si>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</si>
  <si>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</si>
  <si>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</si>
  <si>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</si>
  <si>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</si>
  <si>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</si>
  <si>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</si>
  <si>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</si>
  <si>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</si>
  <si>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</si>
  <si>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</si>
  <si>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</si>
  <si>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</si>
  <si>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</si>
  <si>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</si>
  <si>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</si>
  <si>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</si>
  <si>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</si>
  <si>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</si>
  <si>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</si>
  <si>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</si>
  <si>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</si>
  <si>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</si>
  <si>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</si>
  <si>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</si>
  <si>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</si>
  <si>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</si>
  <si>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</si>
  <si>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</si>
  <si>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</si>
  <si>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</si>
  <si>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</si>
  <si>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</si>
  <si>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</si>
  <si>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</si>
  <si>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</si>
  <si>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</si>
  <si>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</si>
  <si>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</si>
  <si>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</si>
  <si>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</si>
  <si>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</si>
  <si>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</si>
  <si>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</si>
  <si>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</si>
  <si>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</si>
  <si>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</si>
  <si>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</si>
  <si>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</si>
  <si>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</si>
  <si>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</si>
  <si>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</si>
  <si>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</si>
  <si>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</si>
  <si>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</si>
  <si>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</si>
  <si>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</si>
  <si>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</si>
  <si>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</si>
  <si>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</si>
  <si>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</si>
  <si>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</si>
  <si>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</si>
  <si>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</si>
  <si>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</si>
  <si>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</si>
  <si>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</si>
  <si>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</si>
  <si>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</si>
  <si>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</si>
  <si>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</si>
  <si>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</si>
  <si>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</si>
  <si>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</si>
  <si>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</si>
  <si>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</si>
  <si>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</si>
  <si>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</si>
  <si>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</si>
  <si>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</si>
  <si>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</si>
  <si>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</si>
  <si>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</si>
  <si>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</si>
  <si>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</si>
  <si>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</si>
  <si>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</si>
  <si>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</si>
  <si>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</si>
  <si>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</si>
  <si>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</si>
  <si>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</si>
  <si>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</si>
  <si>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</si>
  <si>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</si>
  <si>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</si>
  <si>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</si>
  <si>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</si>
  <si>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</si>
  <si>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</si>
  <si>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</si>
  <si>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</si>
  <si>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</si>
  <si>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</si>
  <si>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</si>
  <si>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</si>
  <si>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</si>
  <si>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</si>
  <si>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</si>
  <si>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</si>
  <si>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</si>
  <si>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</si>
  <si>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</si>
  <si>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</si>
  <si>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</si>
  <si>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</si>
  <si>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</si>
  <si>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</si>
  <si>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</si>
  <si>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</si>
  <si>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</si>
  <si>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</si>
  <si>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</si>
  <si>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</si>
  <si>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</si>
  <si>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</si>
  <si>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</si>
  <si>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</si>
  <si>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</si>
  <si>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</si>
  <si>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</si>
  <si>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</si>
  <si>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</si>
  <si>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</si>
  <si>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</si>
  <si>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</si>
  <si>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</si>
  <si>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</si>
  <si>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</si>
  <si>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</si>
  <si>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</si>
  <si>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</si>
  <si>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</si>
  <si>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</si>
  <si>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</si>
  <si>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</si>
  <si>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</si>
  <si>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</si>
  <si>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</si>
  <si>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</si>
  <si>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</si>
  <si>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</si>
  <si>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</si>
  <si>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</si>
  <si>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</si>
  <si>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</si>
  <si>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</si>
  <si>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</si>
  <si>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</si>
  <si>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</si>
  <si>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</si>
  <si>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</si>
  <si>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</si>
  <si>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</si>
  <si>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</si>
  <si>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</si>
  <si>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</si>
  <si>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</si>
  <si>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</si>
  <si>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</si>
  <si>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</si>
  <si>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</si>
  <si>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</si>
  <si>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</si>
  <si>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</si>
  <si>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</si>
  <si>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</si>
  <si>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</si>
  <si>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</si>
  <si>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</si>
  <si>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</si>
  <si>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</si>
  <si>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</si>
  <si>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</si>
  <si>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</si>
  <si>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</si>
  <si>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</si>
  <si>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</si>
  <si>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</si>
  <si>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</si>
  <si>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</si>
  <si>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</si>
  <si>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</si>
  <si>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</si>
  <si>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</si>
  <si>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</si>
  <si>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</si>
  <si>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</si>
  <si>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</si>
  <si>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</si>
  <si>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</si>
  <si>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</si>
  <si>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</si>
  <si>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</si>
  <si>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</si>
  <si>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</si>
  <si>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</si>
  <si>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</si>
  <si>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</si>
  <si>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</si>
  <si>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</si>
  <si>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</si>
  <si>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</si>
  <si>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</si>
  <si>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</si>
  <si>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</si>
  <si>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</si>
  <si>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</si>
  <si>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</si>
  <si>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</si>
  <si>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</si>
  <si>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</si>
  <si>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</si>
  <si>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</si>
  <si>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</si>
  <si>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</si>
  <si>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</si>
  <si>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</si>
  <si>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</si>
  <si>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</si>
  <si>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</si>
  <si>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</si>
  <si>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</si>
  <si>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</si>
  <si>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</si>
  <si>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</si>
  <si>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</si>
  <si>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</si>
  <si>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</si>
  <si>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</si>
  <si>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</si>
  <si>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</si>
  <si>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</si>
  <si>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</si>
  <si>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</si>
  <si>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</si>
  <si>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</si>
  <si>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</si>
  <si>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</si>
  <si>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</si>
  <si>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</si>
  <si>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</si>
  <si>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</si>
  <si>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</si>
  <si>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</si>
  <si>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</si>
  <si>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</si>
  <si>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</si>
  <si>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</si>
  <si>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</si>
  <si>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</si>
  <si>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</si>
  <si>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</si>
  <si>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</si>
  <si>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</si>
  <si>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</si>
  <si>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</si>
  <si>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</si>
  <si>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</si>
  <si>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</si>
  <si>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</si>
  <si>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</si>
  <si>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</si>
  <si>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</si>
  <si>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</si>
  <si>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</si>
  <si>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</si>
  <si>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</si>
  <si>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</si>
  <si>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</si>
  <si>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</si>
  <si>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</si>
  <si>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</si>
  <si>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</si>
  <si>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</si>
  <si>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</si>
  <si>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</si>
  <si>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</si>
  <si>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</si>
  <si>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</si>
  <si>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</si>
  <si>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</si>
  <si>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</si>
  <si>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</si>
  <si>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</si>
  <si>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</si>
  <si>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</si>
  <si>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</si>
  <si>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</si>
  <si>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</si>
  <si>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</si>
  <si>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</si>
  <si>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</si>
  <si>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</si>
  <si>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</si>
  <si>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</si>
  <si>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</si>
  <si>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</si>
  <si>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</si>
  <si>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</si>
  <si>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</si>
  <si>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</si>
  <si>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</si>
  <si>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</si>
  <si>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</si>
  <si>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</si>
  <si>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</si>
  <si>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</si>
  <si>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</si>
  <si>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</si>
  <si>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</si>
  <si>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</si>
  <si>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</si>
  <si>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</si>
  <si>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</si>
  <si>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</si>
  <si>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</si>
  <si>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</si>
  <si>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</si>
  <si>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</si>
  <si>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</si>
  <si>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</si>
  <si>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</si>
  <si>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</si>
  <si>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</si>
  <si>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</si>
  <si>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</si>
  <si>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</si>
  <si>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</si>
  <si>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</si>
  <si>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</si>
  <si>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</si>
  <si>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</si>
  <si>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</si>
  <si>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</si>
  <si>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</si>
  <si>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</si>
  <si>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</si>
  <si>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</si>
  <si>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</si>
  <si>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</si>
  <si>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</si>
  <si>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</si>
  <si>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</si>
  <si>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</si>
  <si>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</si>
  <si>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</si>
  <si>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</si>
  <si>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</si>
  <si>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</si>
  <si>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</si>
  <si>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</si>
  <si>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</si>
  <si>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</si>
  <si>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</si>
  <si>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</si>
  <si>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</si>
  <si>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</si>
  <si>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</si>
  <si>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</si>
  <si>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</si>
  <si>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</si>
  <si>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</si>
  <si>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</si>
  <si>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</si>
  <si>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</si>
  <si>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</si>
  <si>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</si>
  <si>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</si>
  <si>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</si>
  <si>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</si>
  <si>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</si>
  <si>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</si>
  <si>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</si>
  <si>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</si>
  <si>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</si>
  <si>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</si>
  <si>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</si>
  <si>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</si>
  <si>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</si>
  <si>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</si>
  <si>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</si>
  <si>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</si>
  <si>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</si>
  <si>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</si>
  <si>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</si>
  <si>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</si>
  <si>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</si>
  <si>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</si>
  <si>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</si>
  <si>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</si>
  <si>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</si>
  <si>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</si>
  <si>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</si>
  <si>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</si>
  <si>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</si>
  <si>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</si>
  <si>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</si>
  <si>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</si>
  <si>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</si>
  <si>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</si>
  <si>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</si>
  <si>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</si>
  <si>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</si>
  <si>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</si>
  <si>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</si>
  <si>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</si>
  <si>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</si>
  <si>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</si>
  <si>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</si>
  <si>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</si>
  <si>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</si>
  <si>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</si>
  <si>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</si>
  <si>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</si>
  <si>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</si>
  <si>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</si>
  <si>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</si>
  <si>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</si>
  <si>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</si>
  <si>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</si>
  <si>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</si>
  <si>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</si>
  <si>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</si>
  <si>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</si>
  <si>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</si>
  <si>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</si>
  <si>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</si>
  <si>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</si>
  <si>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</si>
  <si>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</si>
  <si>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</si>
  <si>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</si>
  <si>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</si>
  <si>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</si>
  <si>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</si>
  <si>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</si>
  <si>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</si>
  <si>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</si>
  <si>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</si>
  <si>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</si>
  <si>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</si>
  <si>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</si>
  <si>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</si>
  <si>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</si>
  <si>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</si>
  <si>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</si>
  <si>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</si>
  <si>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</si>
  <si>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</si>
  <si>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</si>
  <si>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</si>
  <si>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</si>
  <si>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</si>
  <si>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</si>
  <si>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</si>
  <si>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</si>
  <si>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</si>
  <si>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</si>
  <si>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</si>
  <si>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</si>
  <si>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</si>
  <si>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</si>
  <si>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</si>
  <si>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</si>
  <si>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</si>
  <si>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</si>
  <si>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</si>
  <si>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</si>
  <si>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</si>
  <si>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</si>
  <si>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</si>
  <si>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</si>
  <si>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</si>
  <si>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</si>
  <si>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</si>
  <si>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</si>
  <si>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</si>
  <si>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</si>
  <si>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</si>
  <si>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</si>
  <si>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</si>
  <si>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</si>
  <si>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</si>
  <si>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</si>
  <si>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</si>
  <si>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</si>
  <si>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</si>
  <si>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</si>
  <si>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</si>
  <si>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</si>
  <si>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</si>
  <si>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</si>
  <si>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</si>
  <si>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</si>
  <si>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</si>
  <si>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</si>
  <si>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</si>
  <si>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</si>
  <si>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</si>
  <si>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</si>
  <si>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</si>
  <si>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</si>
  <si>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</si>
  <si>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</si>
  <si>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</si>
  <si>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</si>
  <si>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</si>
  <si>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</si>
  <si>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</si>
  <si>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</si>
  <si>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</si>
  <si>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</si>
  <si>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</si>
  <si>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</si>
  <si>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</si>
  <si>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</si>
  <si>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</si>
  <si>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</si>
  <si>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</si>
  <si>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</si>
  <si>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</si>
  <si>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</si>
  <si>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</si>
  <si>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</si>
  <si>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</si>
  <si>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</si>
  <si>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</si>
  <si>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</si>
  <si>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</si>
  <si>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</si>
  <si>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</si>
  <si>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</si>
  <si>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</si>
  <si>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</si>
  <si>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</si>
  <si>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</si>
  <si>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</si>
  <si>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</si>
  <si>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</si>
  <si>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</si>
  <si>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</si>
  <si>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</si>
  <si>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</si>
  <si>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</si>
  <si>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</si>
  <si>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</si>
  <si>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</si>
  <si>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</si>
  <si>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</si>
  <si>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</si>
  <si>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</si>
  <si>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</si>
  <si>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</si>
  <si>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</si>
  <si>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</si>
  <si>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</si>
  <si>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</si>
  <si>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</si>
  <si>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</si>
  <si>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</si>
  <si>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</si>
  <si>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</si>
  <si>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</si>
  <si>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</si>
  <si>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</si>
  <si>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</si>
  <si>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</si>
  <si>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</si>
  <si>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</si>
  <si>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</si>
  <si>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</si>
  <si>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</si>
  <si>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</si>
  <si>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</si>
  <si>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</si>
  <si>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</si>
  <si>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</si>
  <si>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</si>
  <si>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</si>
  <si>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</si>
  <si>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</si>
  <si>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</si>
  <si>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</si>
  <si>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</si>
  <si>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</si>
  <si>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</si>
  <si>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</si>
  <si>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</si>
  <si>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</si>
  <si>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</si>
  <si>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</si>
  <si>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</si>
  <si>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</si>
  <si>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</si>
  <si>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</si>
  <si>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</si>
  <si>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</si>
  <si>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</si>
  <si>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</si>
  <si>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</si>
  <si>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</si>
  <si>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</si>
  <si>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</si>
  <si>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</si>
  <si>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</si>
  <si>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</si>
  <si>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</si>
  <si>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</si>
  <si>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</si>
  <si>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</si>
  <si>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</si>
  <si>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</si>
  <si>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</si>
  <si>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</si>
  <si>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</si>
  <si>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</si>
  <si>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</si>
  <si>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</si>
  <si>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</si>
  <si>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</si>
  <si>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</si>
  <si>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</si>
  <si>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</si>
  <si>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</si>
  <si>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</si>
  <si>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</si>
  <si>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</si>
  <si>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</si>
  <si>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</si>
  <si>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</si>
  <si>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</si>
  <si>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</si>
  <si>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</si>
  <si>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</si>
  <si>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</si>
  <si>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</si>
  <si>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</si>
  <si>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</si>
  <si>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</si>
  <si>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</si>
  <si>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</si>
  <si>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</si>
  <si>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</si>
  <si>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</si>
  <si>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</si>
  <si>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</si>
  <si>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</si>
  <si>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</si>
  <si>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</si>
  <si>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</si>
  <si>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</si>
  <si>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</si>
  <si>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</si>
  <si>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</si>
  <si>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</si>
  <si>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</si>
  <si>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</si>
  <si>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</si>
  <si>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</si>
  <si>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</si>
  <si>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</si>
  <si>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</si>
  <si>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</si>
  <si>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</si>
  <si>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</si>
  <si>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</si>
  <si>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</si>
  <si>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</si>
  <si>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</si>
  <si>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</si>
  <si>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</si>
  <si>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</si>
  <si>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</si>
  <si>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</si>
  <si>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</si>
  <si>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</si>
  <si>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</si>
  <si>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</si>
  <si>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</si>
  <si>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</si>
  <si>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</si>
  <si>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</si>
  <si>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</si>
  <si>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</si>
  <si>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</si>
  <si>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</si>
  <si>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</si>
  <si>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</si>
  <si>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</si>
  <si>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</si>
  <si>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</si>
  <si>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</si>
  <si>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</si>
  <si>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</si>
  <si>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</si>
  <si>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</si>
  <si>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</si>
  <si>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</si>
  <si>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</si>
  <si>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</si>
  <si>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</si>
  <si>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</si>
  <si>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</si>
  <si>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</si>
  <si>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</si>
  <si>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</si>
  <si>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</si>
  <si>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</si>
  <si>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</si>
  <si>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</si>
  <si>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</si>
  <si>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</si>
  <si>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</si>
  <si>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</si>
  <si>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</si>
  <si>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</si>
  <si>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</si>
  <si>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</si>
  <si>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</si>
  <si>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</si>
  <si>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</si>
  <si>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</si>
  <si>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</si>
  <si>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</si>
  <si>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</si>
  <si>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</si>
  <si>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</si>
  <si>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</si>
  <si>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</si>
  <si>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</si>
  <si>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</si>
  <si>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</si>
  <si>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</si>
  <si>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</si>
  <si>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</si>
  <si>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</si>
  <si>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</si>
  <si>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</si>
  <si>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</si>
  <si>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</si>
  <si>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</si>
  <si>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</si>
  <si>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</si>
  <si>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</si>
  <si>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</si>
  <si>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</si>
  <si>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</si>
  <si>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</si>
  <si>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</si>
  <si>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</si>
  <si>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</si>
  <si>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</si>
  <si>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</si>
  <si>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</si>
  <si>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</si>
  <si>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</si>
  <si>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</si>
  <si>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</si>
  <si>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</si>
  <si>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</si>
  <si>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</si>
  <si>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</si>
  <si>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</si>
  <si>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</si>
  <si>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</si>
  <si>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</si>
  <si>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</si>
  <si>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</si>
  <si>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</si>
  <si>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</si>
  <si>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</si>
  <si>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</si>
  <si>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</si>
  <si>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</si>
  <si>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</si>
  <si>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</si>
  <si>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</si>
  <si>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</si>
  <si>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</si>
  <si>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</si>
  <si>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</si>
  <si>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</si>
  <si>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</si>
  <si>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</si>
  <si>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</si>
  <si>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</si>
  <si>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</si>
  <si>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</si>
  <si>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</si>
  <si>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</si>
  <si>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</si>
  <si>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</si>
  <si>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</si>
  <si>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</si>
  <si>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</si>
  <si>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</si>
  <si>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</si>
  <si>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</si>
  <si>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</si>
  <si>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</si>
  <si>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</si>
  <si>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</si>
  <si>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</si>
  <si>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</si>
  <si>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</si>
  <si>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</si>
  <si>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</si>
  <si>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</si>
  <si>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</si>
  <si>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</si>
  <si>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</si>
  <si>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</si>
  <si>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</si>
  <si>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</si>
  <si>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</si>
  <si>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</si>
  <si>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</si>
  <si>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</si>
  <si>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</si>
  <si>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</si>
  <si>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</si>
  <si>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</si>
  <si>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</si>
  <si>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</si>
  <si>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</si>
  <si>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</si>
  <si>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</si>
  <si>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</si>
  <si>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</si>
  <si>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</si>
  <si>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</si>
  <si>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</si>
  <si>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</si>
  <si>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</si>
  <si>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</si>
  <si>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</si>
  <si>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</si>
  <si>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</si>
  <si>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</si>
  <si>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</si>
  <si>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</si>
  <si>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</si>
  <si>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</si>
  <si>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</si>
  <si>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</si>
  <si>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</si>
  <si>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</si>
  <si>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</si>
  <si>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</si>
  <si>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</si>
  <si>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</si>
  <si>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</si>
  <si>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</si>
  <si>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</si>
  <si>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</si>
  <si>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</si>
  <si>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</si>
  <si>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</si>
  <si>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</si>
  <si>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</si>
  <si>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</si>
  <si>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</si>
  <si>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</si>
  <si>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</si>
  <si>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</si>
  <si>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</si>
  <si>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</si>
  <si>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</si>
  <si>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</si>
  <si>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</si>
  <si>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</si>
  <si>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</si>
  <si>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</si>
  <si>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</si>
  <si>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</si>
  <si>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</si>
  <si>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</si>
  <si>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</si>
  <si>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</si>
  <si>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</si>
  <si>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</si>
  <si>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</si>
  <si>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</si>
  <si>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</si>
  <si>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</si>
  <si>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</si>
  <si>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</si>
  <si>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</si>
  <si>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</si>
  <si>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</si>
  <si>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</si>
  <si>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</si>
  <si>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</si>
  <si>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</si>
  <si>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</si>
  <si>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</si>
  <si>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</si>
  <si>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</si>
  <si>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</si>
  <si>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</si>
  <si>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</si>
  <si>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</si>
  <si>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</si>
  <si>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</si>
  <si>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</si>
  <si>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</si>
  <si>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</si>
  <si>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</si>
  <si>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</si>
  <si>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</si>
  <si>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</si>
  <si>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</si>
  <si>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</si>
  <si>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</si>
  <si>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</si>
  <si>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</si>
  <si>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</si>
  <si>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</si>
  <si>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</si>
  <si>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</si>
  <si>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</si>
  <si>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</si>
  <si>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</si>
  <si>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</si>
  <si>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</si>
  <si>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</si>
  <si>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</si>
  <si>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</si>
  <si>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</si>
  <si>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</si>
  <si>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</si>
  <si>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</si>
  <si>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</si>
  <si>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</si>
  <si>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</si>
  <si>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</si>
  <si>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</si>
  <si>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</si>
  <si>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</si>
  <si>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</si>
  <si>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</si>
  <si>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</si>
  <si>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</si>
  <si>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</si>
  <si>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</si>
  <si>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</si>
  <si>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</si>
  <si>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</si>
  <si>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</si>
  <si>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</si>
  <si>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</si>
  <si>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</si>
  <si>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</si>
  <si>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</si>
  <si>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</si>
  <si>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</si>
  <si>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</si>
  <si>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</si>
  <si>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</si>
  <si>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</si>
  <si>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</si>
  <si>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</si>
  <si>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</si>
  <si>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</si>
  <si>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</si>
  <si>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</si>
  <si>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</si>
  <si>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</si>
  <si>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</si>
  <si>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</si>
  <si>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</si>
  <si>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</si>
  <si>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</si>
  <si>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</si>
  <si>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</si>
  <si>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</si>
  <si>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</si>
  <si>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</si>
  <si>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</si>
  <si>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</si>
  <si>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</si>
  <si>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</si>
  <si>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</si>
  <si>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</si>
  <si>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</si>
  <si>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</si>
  <si>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</si>
  <si>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</si>
  <si>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</si>
  <si>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</si>
  <si>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</si>
  <si>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</si>
  <si>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</si>
  <si>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</si>
  <si>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</si>
  <si>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</si>
  <si>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</si>
  <si>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</si>
  <si>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</si>
  <si>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</si>
  <si>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</si>
  <si>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</si>
  <si>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</si>
  <si>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</si>
  <si>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</si>
  <si>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</si>
  <si>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</si>
  <si>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</si>
  <si>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</si>
  <si>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</si>
  <si>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</si>
  <si>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</si>
  <si>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</si>
  <si>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</si>
  <si>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</si>
  <si>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</si>
  <si>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</si>
  <si>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</si>
  <si>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</si>
  <si>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</si>
  <si>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</si>
  <si>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</si>
  <si>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</si>
  <si>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</si>
  <si>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</si>
  <si>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</si>
  <si>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</si>
  <si>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</si>
  <si>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</si>
  <si>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</si>
  <si>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</si>
  <si>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</si>
  <si>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</si>
  <si>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</si>
  <si>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</si>
  <si>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</si>
  <si>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</si>
  <si>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</si>
  <si>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</si>
  <si>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</si>
  <si>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</si>
  <si>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</si>
  <si>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</si>
  <si>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</si>
  <si>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</si>
  <si>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</si>
  <si>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</si>
  <si>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</si>
  <si>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</si>
  <si>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</si>
  <si>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</si>
  <si>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</si>
  <si>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</si>
  <si>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</si>
  <si>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</si>
  <si>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</si>
  <si>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</si>
  <si>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</si>
  <si>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</si>
  <si>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</si>
  <si>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</si>
  <si>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</si>
  <si>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</si>
  <si>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</si>
  <si>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</si>
  <si>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</si>
  <si>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</si>
  <si>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</si>
  <si>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</si>
  <si>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</si>
  <si>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</si>
  <si>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</si>
  <si>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</si>
  <si>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</si>
  <si>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</si>
  <si>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</si>
  <si>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</si>
  <si>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</si>
  <si>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</si>
  <si>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</si>
  <si>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</si>
  <si>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</si>
  <si>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</si>
  <si>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</si>
  <si>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</si>
  <si>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</si>
  <si>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</si>
  <si>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</si>
  <si>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</si>
  <si>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</si>
  <si>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</si>
  <si>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</si>
  <si>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</si>
  <si>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</si>
  <si>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</si>
  <si>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</si>
  <si>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</si>
  <si>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</si>
  <si>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</si>
  <si>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</si>
  <si>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</si>
  <si>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</si>
  <si>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</si>
  <si>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</si>
  <si>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</si>
  <si>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</si>
  <si>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</si>
  <si>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</si>
  <si>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</si>
  <si>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</si>
  <si>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</si>
  <si>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</si>
  <si>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</si>
  <si>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</si>
  <si>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</si>
  <si>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</si>
  <si>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</si>
  <si>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</si>
  <si>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</si>
  <si>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</si>
  <si>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</si>
  <si>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</si>
  <si>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</si>
  <si>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</si>
  <si>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</si>
  <si>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</si>
  <si>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</si>
  <si>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</si>
  <si>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</si>
  <si>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</si>
  <si>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</si>
  <si>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</si>
  <si>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</si>
  <si>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</si>
  <si>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</si>
  <si>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</si>
  <si>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</si>
  <si>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</si>
  <si>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</si>
  <si>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</si>
  <si>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</si>
  <si>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</si>
  <si>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</si>
  <si>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</si>
  <si>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</si>
  <si>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</si>
  <si>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</si>
  <si>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</si>
  <si>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</si>
  <si>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</si>
  <si>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</si>
  <si>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</si>
  <si>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</si>
  <si>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</si>
  <si>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</si>
  <si>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</si>
  <si>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</si>
  <si>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</si>
  <si>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</si>
  <si>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</si>
  <si>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</si>
  <si>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</si>
  <si>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</si>
  <si>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</si>
  <si>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</si>
  <si>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</si>
  <si>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</si>
  <si>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</si>
  <si>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</si>
  <si>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</si>
  <si>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</si>
  <si>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</si>
  <si>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</si>
  <si>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</si>
  <si>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</si>
  <si>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</si>
  <si>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</si>
  <si>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</si>
  <si>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</si>
  <si>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</si>
  <si>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</si>
  <si>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</si>
  <si>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</si>
  <si>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</si>
  <si>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</si>
  <si>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</si>
  <si>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</si>
  <si>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</si>
  <si>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</si>
  <si>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</si>
  <si>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</si>
  <si>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</si>
  <si>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</si>
  <si>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</si>
  <si>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</si>
  <si>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</si>
  <si>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</si>
  <si>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</si>
  <si>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</si>
  <si>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</si>
  <si>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</si>
  <si>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</si>
  <si>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</si>
  <si>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</si>
  <si>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</si>
  <si>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</si>
  <si>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</si>
  <si>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</si>
  <si>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</si>
  <si>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</si>
  <si>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</si>
  <si>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</si>
  <si>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</si>
  <si>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</si>
  <si>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</si>
  <si>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</si>
  <si>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</si>
  <si>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</si>
  <si>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</si>
  <si>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</si>
  <si>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</si>
  <si>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</si>
  <si>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</si>
  <si>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</si>
  <si>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</si>
  <si>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</si>
  <si>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</si>
  <si>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</si>
  <si>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</si>
  <si>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</si>
  <si>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</si>
  <si>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</si>
  <si>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</si>
  <si>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</si>
  <si>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</si>
  <si>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</si>
  <si>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</si>
  <si>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</si>
  <si>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</si>
  <si>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</si>
  <si>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</si>
  <si>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</si>
  <si>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</si>
  <si>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</si>
  <si>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</si>
  <si>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</si>
  <si>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</si>
  <si>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</si>
  <si>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</si>
  <si>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</si>
  <si>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</si>
  <si>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</si>
  <si>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</si>
  <si>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</si>
  <si>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</si>
  <si>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</si>
  <si>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</si>
  <si>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</si>
  <si>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</si>
  <si>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</si>
  <si>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</si>
  <si>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</si>
  <si>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</si>
  <si>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</si>
  <si>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</si>
  <si>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</si>
  <si>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</si>
  <si>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</si>
  <si>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</si>
  <si>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</si>
  <si>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</si>
  <si>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</si>
  <si>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</si>
  <si>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</si>
  <si>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</si>
  <si>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</si>
  <si>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</si>
  <si>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</si>
  <si>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</si>
  <si>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</si>
  <si>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</si>
  <si>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</si>
  <si>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</si>
  <si>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</si>
  <si>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</si>
  <si>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</si>
  <si>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</si>
  <si>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</si>
  <si>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</si>
  <si>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</si>
  <si>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</si>
  <si>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</si>
  <si>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</si>
  <si>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</si>
  <si>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</si>
  <si>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</si>
  <si>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</si>
  <si>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</si>
  <si>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</si>
  <si>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</si>
  <si>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</si>
  <si>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</si>
  <si>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</si>
  <si>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</si>
  <si>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</si>
  <si>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</si>
  <si>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</si>
  <si>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</si>
  <si>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</si>
  <si>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</si>
  <si>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</si>
  <si>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</si>
  <si>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</si>
  <si>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</si>
  <si>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</si>
  <si>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</si>
  <si>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</si>
  <si>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</si>
  <si>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</si>
  <si>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</si>
  <si>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</si>
  <si>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</si>
  <si>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</si>
  <si>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</si>
  <si>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</si>
  <si>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</si>
  <si>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</si>
  <si>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</si>
  <si>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</si>
  <si>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</si>
  <si>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</si>
  <si>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</si>
  <si>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</si>
  <si>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</si>
  <si>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</si>
  <si>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</si>
  <si>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</si>
  <si>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</si>
  <si>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</si>
  <si>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</si>
  <si>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</si>
  <si>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</si>
  <si>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</si>
  <si>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</si>
  <si>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</si>
  <si>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</si>
  <si>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</si>
  <si>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</si>
  <si>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</si>
  <si>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</si>
  <si>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</si>
  <si>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</si>
  <si>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</si>
  <si>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</si>
  <si>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</si>
  <si>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</si>
  <si>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</si>
  <si>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</si>
  <si>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</si>
  <si>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</si>
  <si>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</si>
  <si>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</si>
  <si>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</si>
  <si>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</si>
  <si>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</si>
  <si>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</si>
  <si>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</si>
  <si>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</si>
  <si>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</si>
  <si>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</si>
  <si>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</si>
  <si>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</si>
  <si>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</si>
  <si>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</si>
  <si>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</si>
  <si>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</si>
  <si>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</si>
  <si>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</si>
  <si>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</si>
  <si>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</si>
  <si>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</si>
  <si>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</si>
  <si>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</si>
  <si>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</si>
  <si>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</si>
  <si>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</si>
  <si>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</si>
  <si>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</si>
  <si>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</si>
  <si>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</si>
  <si>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</si>
  <si>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</si>
  <si>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</si>
  <si>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</si>
  <si>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</si>
  <si>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</si>
  <si>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</si>
  <si>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</si>
  <si>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</si>
  <si>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</si>
  <si>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</si>
  <si>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</si>
  <si>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</si>
  <si>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</si>
  <si>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</si>
  <si>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</si>
  <si>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</si>
  <si>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</si>
  <si>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</si>
  <si>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</si>
  <si>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</si>
  <si>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</si>
  <si>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</si>
  <si>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</si>
  <si>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</si>
  <si>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</si>
  <si>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</si>
  <si>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</si>
  <si>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</si>
  <si>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</si>
  <si>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</si>
  <si>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</si>
  <si>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</si>
  <si>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</si>
  <si>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</si>
  <si>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</si>
  <si>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</si>
  <si>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</si>
  <si>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</si>
  <si>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</si>
  <si>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</si>
  <si>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</si>
  <si>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</si>
  <si>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</si>
  <si>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</si>
  <si>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</si>
  <si>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</si>
  <si>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</si>
  <si>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</si>
  <si>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</si>
  <si>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</si>
  <si>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</si>
  <si>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</si>
  <si>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</si>
  <si>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</si>
  <si>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</si>
  <si>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</si>
  <si>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</si>
  <si>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</si>
  <si>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</si>
  <si>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</si>
  <si>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</si>
  <si>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</si>
  <si>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</si>
  <si>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</si>
  <si>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</si>
  <si>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</si>
  <si>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</si>
  <si>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</si>
  <si>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</si>
  <si>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</si>
  <si>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</si>
  <si>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</si>
  <si>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</si>
  <si>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</si>
  <si>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</si>
  <si>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</si>
  <si>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</si>
  <si>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</si>
  <si>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</si>
  <si>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</si>
  <si>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</si>
  <si>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</si>
  <si>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</si>
  <si>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</si>
  <si>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</si>
  <si>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</si>
  <si>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</si>
  <si>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</si>
  <si>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</si>
  <si>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</si>
  <si>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</si>
  <si>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</si>
  <si>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</si>
  <si>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</si>
  <si>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</si>
  <si>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</si>
  <si>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</si>
  <si>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</si>
  <si>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</si>
  <si>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</si>
  <si>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</si>
  <si>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</si>
  <si>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</si>
  <si>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</si>
  <si>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</si>
  <si>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</si>
  <si>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</si>
  <si>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</si>
  <si>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</si>
  <si>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</si>
  <si>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</si>
  <si>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</si>
  <si>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</si>
  <si>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</si>
  <si>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</si>
  <si>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</si>
  <si>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</si>
  <si>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</si>
  <si>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</si>
  <si>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</si>
  <si>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</si>
  <si>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</si>
  <si>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</si>
  <si>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</si>
  <si>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</si>
  <si>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</si>
  <si>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</si>
  <si>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</si>
  <si>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</si>
  <si>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</si>
  <si>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</si>
  <si>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</si>
  <si>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</si>
  <si>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</si>
  <si>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</si>
  <si>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</si>
  <si>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</si>
  <si>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</si>
  <si>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</si>
  <si>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</si>
  <si>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</si>
  <si>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</si>
  <si>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</si>
  <si>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</si>
  <si>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</si>
  <si>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</si>
  <si>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</si>
  <si>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</si>
  <si>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</si>
  <si>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</si>
  <si>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</si>
  <si>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</si>
  <si>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</si>
  <si>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</si>
  <si>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</si>
  <si>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</si>
  <si>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</si>
  <si>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</si>
  <si>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</si>
  <si>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</si>
  <si>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</si>
  <si>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</si>
  <si>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</si>
  <si>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</si>
  <si>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</si>
  <si>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</si>
  <si>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</si>
  <si>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</si>
  <si>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</si>
  <si>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</si>
  <si>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</si>
  <si>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</si>
  <si>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</si>
  <si>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</si>
  <si>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</si>
  <si>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</si>
  <si>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</si>
  <si>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</si>
  <si>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</si>
  <si>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</si>
  <si>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</si>
  <si>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</si>
  <si>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</si>
  <si>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</si>
  <si>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</si>
  <si>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</si>
  <si>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</si>
  <si>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</si>
  <si>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</si>
  <si>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</si>
  <si>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</si>
  <si>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</si>
  <si>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</si>
  <si>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</si>
  <si>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</si>
  <si>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</si>
  <si>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</si>
  <si>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</si>
  <si>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</si>
  <si>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</si>
  <si>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</si>
  <si>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</si>
  <si>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</si>
  <si>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</si>
  <si>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</si>
  <si>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</si>
  <si>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</si>
  <si>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</si>
  <si>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</si>
  <si>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</si>
  <si>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</si>
  <si>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</si>
  <si>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</si>
  <si>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</si>
  <si>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</si>
  <si>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</si>
  <si>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</si>
  <si>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</si>
  <si>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</si>
  <si>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</si>
  <si>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</si>
  <si>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</si>
  <si>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</si>
  <si>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</si>
  <si>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</si>
  <si>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</si>
  <si>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</si>
  <si>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</si>
  <si>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</si>
  <si>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</si>
  <si>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</si>
  <si>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</si>
  <si>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</si>
  <si>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</si>
  <si>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</si>
  <si>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</si>
  <si>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</si>
  <si>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</si>
  <si>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</si>
  <si>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</si>
  <si>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</si>
  <si>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</si>
  <si>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</si>
  <si>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</si>
  <si>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</si>
  <si>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</si>
  <si>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</si>
  <si>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</si>
  <si>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</si>
  <si>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</si>
  <si>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</si>
  <si>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</si>
  <si>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</si>
  <si>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</si>
  <si>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</si>
  <si>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</si>
  <si>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</si>
  <si>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</si>
  <si>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</si>
  <si>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</si>
  <si>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</si>
  <si>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</si>
  <si>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</si>
  <si>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</si>
  <si>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</si>
  <si>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</si>
  <si>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</si>
  <si>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</si>
  <si>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</si>
  <si>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</si>
  <si>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</si>
  <si>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</si>
  <si>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</si>
  <si>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</si>
  <si>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</si>
  <si>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</si>
  <si>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</si>
  <si>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</si>
  <si>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</si>
  <si>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</si>
  <si>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</si>
  <si>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</si>
  <si>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</si>
  <si>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</si>
  <si>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</si>
  <si>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</si>
  <si>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</si>
  <si>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</si>
  <si>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</si>
  <si>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</si>
  <si>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</si>
  <si>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</si>
  <si>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</si>
  <si>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</si>
  <si>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</si>
  <si>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</si>
  <si>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</si>
  <si>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</si>
  <si>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</si>
  <si>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</si>
  <si>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</si>
  <si>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</si>
  <si>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</si>
  <si>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</si>
  <si>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</si>
  <si>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</si>
  <si>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</si>
  <si>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</si>
  <si>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</si>
  <si>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</si>
  <si>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</si>
  <si>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</si>
  <si>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</si>
  <si>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</si>
  <si>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</si>
  <si>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</si>
  <si>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</si>
  <si>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</si>
  <si>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</si>
  <si>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</si>
  <si>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</si>
  <si>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</si>
  <si>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</si>
  <si>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</si>
  <si>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</si>
  <si>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</si>
  <si>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</si>
  <si>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</si>
  <si>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</si>
  <si>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</si>
  <si>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</si>
  <si>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</si>
  <si>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</si>
  <si>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</si>
  <si>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</si>
  <si>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</si>
  <si>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</si>
  <si>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</si>
  <si>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</si>
  <si>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</si>
  <si>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</si>
  <si>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</si>
  <si>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</si>
  <si>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</si>
  <si>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</si>
  <si>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</si>
  <si>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</si>
  <si>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</si>
  <si>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</si>
  <si>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</si>
  <si>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</si>
  <si>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</si>
  <si>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</si>
  <si>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</si>
  <si>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</si>
  <si>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</si>
  <si>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</si>
  <si>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</si>
  <si>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</si>
  <si>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</si>
  <si>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</si>
  <si>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</si>
  <si>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</si>
  <si>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</si>
  <si>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</si>
  <si>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</si>
  <si>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</si>
  <si>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</si>
  <si>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</si>
  <si>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</si>
  <si>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</si>
  <si>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</si>
  <si>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</si>
  <si>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</si>
  <si>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</si>
  <si>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</si>
  <si>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</si>
  <si>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</si>
  <si>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</si>
  <si>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</si>
  <si>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</si>
  <si>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</si>
  <si>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</si>
  <si>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</si>
  <si>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</si>
  <si>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</si>
  <si>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</si>
  <si>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</si>
  <si>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</si>
  <si>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</si>
  <si>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</si>
  <si>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</si>
  <si>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</si>
  <si>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</si>
  <si>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</si>
  <si>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</si>
  <si>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</si>
  <si>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</si>
  <si>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</si>
  <si>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</si>
  <si>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</si>
  <si>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</si>
  <si>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</si>
  <si>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</si>
  <si>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</si>
  <si>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</si>
  <si>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</si>
  <si>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</si>
  <si>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</si>
  <si>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</si>
  <si>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</si>
  <si>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</si>
  <si>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</si>
  <si>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</si>
  <si>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</si>
  <si>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</si>
  <si>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</si>
  <si>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</si>
  <si>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</si>
  <si>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</si>
  <si>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</si>
  <si>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</si>
  <si>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</si>
  <si>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</si>
  <si>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</si>
  <si>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</si>
  <si>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</si>
  <si>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</si>
  <si>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</si>
  <si>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</si>
  <si>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</si>
  <si>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</si>
  <si>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</si>
  <si>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</si>
  <si>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</si>
  <si>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</si>
  <si>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</si>
  <si>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</si>
  <si>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</si>
  <si>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</si>
  <si>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</si>
  <si>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</si>
  <si>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</si>
  <si>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</si>
  <si>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</si>
  <si>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</si>
  <si>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</si>
  <si>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</si>
  <si>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</si>
  <si>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</si>
  <si>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</si>
  <si>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</si>
  <si>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</si>
  <si>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</si>
  <si>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</si>
  <si>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</si>
  <si>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</si>
  <si>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</si>
  <si>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</si>
  <si>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</si>
  <si>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</si>
  <si>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</si>
  <si>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</si>
  <si>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</si>
  <si>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</si>
  <si>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</si>
  <si>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</si>
  <si>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</si>
  <si>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</si>
  <si>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</si>
  <si>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</si>
  <si>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</si>
  <si>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</si>
  <si>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</si>
  <si>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</si>
  <si>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</si>
  <si>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</si>
  <si>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</si>
  <si>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</si>
  <si>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</si>
  <si>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</si>
  <si>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</si>
  <si>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</si>
  <si>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</si>
  <si>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</si>
  <si>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</si>
  <si>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</si>
  <si>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</si>
  <si>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</si>
  <si>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</si>
  <si>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</si>
  <si>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</si>
  <si>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</si>
  <si>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</si>
  <si>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</si>
  <si>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</si>
  <si>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</si>
  <si>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</si>
  <si>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</si>
  <si>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</si>
  <si>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</si>
  <si>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</si>
  <si>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</si>
  <si>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</si>
  <si>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</si>
  <si>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</si>
  <si>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</si>
  <si>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</si>
  <si>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</si>
  <si>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</si>
  <si>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</si>
  <si>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</si>
  <si>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</si>
  <si>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</si>
  <si>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</si>
  <si>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</si>
  <si>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</si>
  <si>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</si>
  <si>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</si>
  <si>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</si>
  <si>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</si>
  <si>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</si>
  <si>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</si>
  <si>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</si>
  <si>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</si>
  <si>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</si>
  <si>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</si>
  <si>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</si>
  <si>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</si>
  <si>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</si>
  <si>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</si>
  <si>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</si>
  <si>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</si>
  <si>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</si>
  <si>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</si>
  <si>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</si>
  <si>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</si>
  <si>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</si>
  <si>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</si>
  <si>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</si>
  <si>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</si>
  <si>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</si>
  <si>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</si>
  <si>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</si>
  <si>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</si>
  <si>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</si>
  <si>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</si>
  <si>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</si>
  <si>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</si>
  <si>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</si>
  <si>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</si>
  <si>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</si>
  <si>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</si>
  <si>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</si>
  <si>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</si>
  <si>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</si>
  <si>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</si>
  <si>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</si>
  <si>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</si>
  <si>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</si>
  <si>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</si>
  <si>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</si>
  <si>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</si>
  <si>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</si>
  <si>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</si>
  <si>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</si>
  <si>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</si>
  <si>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</si>
  <si>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</si>
  <si>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</si>
  <si>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</si>
  <si>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</si>
  <si>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</si>
  <si>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</si>
  <si>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</si>
  <si>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</si>
  <si>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</si>
  <si>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</si>
  <si>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</si>
  <si>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</si>
  <si>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</si>
  <si>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</si>
  <si>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</si>
  <si>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</si>
  <si>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</si>
  <si>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</si>
  <si>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</si>
  <si>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</si>
  <si>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</si>
  <si>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</si>
  <si>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</si>
  <si>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</si>
  <si>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</si>
  <si>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</si>
  <si>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</si>
  <si>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</si>
  <si>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</si>
  <si>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</si>
  <si>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</si>
  <si>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</si>
  <si>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</si>
  <si>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</si>
  <si>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</si>
  <si>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</si>
  <si>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</si>
  <si>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</si>
  <si>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</si>
  <si>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</si>
  <si>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</si>
  <si>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</si>
  <si>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</si>
  <si>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</si>
  <si>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</si>
  <si>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</si>
  <si>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</si>
  <si>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</si>
  <si>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</si>
  <si>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</si>
  <si>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</si>
  <si>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</si>
  <si>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</si>
  <si>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</si>
  <si>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</si>
  <si>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</si>
  <si>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</si>
  <si>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</si>
  <si>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</si>
  <si>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</si>
  <si>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</si>
  <si>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</si>
  <si>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</si>
  <si>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</si>
  <si>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</si>
  <si>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</si>
  <si>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</si>
  <si>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</si>
  <si>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</si>
  <si>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</si>
  <si>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</si>
  <si>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</si>
  <si>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</si>
  <si>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</si>
  <si>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</si>
  <si>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</si>
  <si>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</si>
  <si>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</si>
  <si>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</si>
  <si>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</si>
  <si>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</si>
  <si>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</si>
  <si>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</si>
  <si>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</si>
  <si>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</si>
  <si>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</si>
  <si>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</si>
  <si>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</si>
  <si>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</si>
  <si>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</si>
  <si>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</si>
  <si>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</si>
  <si>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</si>
  <si>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</si>
  <si>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</si>
  <si>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</si>
  <si>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</si>
  <si>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</si>
  <si>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</si>
  <si>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</si>
  <si>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</si>
  <si>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</si>
  <si>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</si>
  <si>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</si>
  <si>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</si>
  <si>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</si>
  <si>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</si>
  <si>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</si>
  <si>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</si>
  <si>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</si>
  <si>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</si>
  <si>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</si>
  <si>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</si>
  <si>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</si>
  <si>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</si>
  <si>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</si>
  <si>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</si>
  <si>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</si>
  <si>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</si>
  <si>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</si>
  <si>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</si>
  <si>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</si>
  <si>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</si>
  <si>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</si>
  <si>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</si>
  <si>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</si>
  <si>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</si>
  <si>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</si>
  <si>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</si>
  <si>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</si>
  <si>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</si>
  <si>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</si>
  <si>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</si>
  <si>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</si>
  <si>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</si>
  <si>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</si>
  <si>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</si>
  <si>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</si>
  <si>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</si>
  <si>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</si>
  <si>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</si>
  <si>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</si>
  <si>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</si>
  <si>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</si>
  <si>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</si>
  <si>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</si>
  <si>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</si>
  <si>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</si>
  <si>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</si>
  <si>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</si>
  <si>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</si>
  <si>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</si>
  <si>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</si>
  <si>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</si>
  <si>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</si>
  <si>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</si>
  <si>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</si>
  <si>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</si>
  <si>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</si>
  <si>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</si>
  <si>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</si>
  <si>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</si>
  <si>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</si>
  <si>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</si>
  <si>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</si>
  <si>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</si>
  <si>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</si>
  <si>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</si>
  <si>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</si>
  <si>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</si>
  <si>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</si>
  <si>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</si>
  <si>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</si>
  <si>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</si>
  <si>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</si>
  <si>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</si>
  <si>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</si>
  <si>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</si>
  <si>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</si>
  <si>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</si>
  <si>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</si>
  <si>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</si>
  <si>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</si>
  <si>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</si>
  <si>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</si>
  <si>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</si>
  <si>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</si>
  <si>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</si>
  <si>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</si>
  <si>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</si>
  <si>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</si>
  <si>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</si>
  <si>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</si>
  <si>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</si>
  <si>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</si>
  <si>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</si>
  <si>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</si>
  <si>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</si>
  <si>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</si>
  <si>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</si>
  <si>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</si>
  <si>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</si>
  <si>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</si>
  <si>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</si>
  <si>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</si>
  <si>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</si>
  <si>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</si>
  <si>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</si>
  <si>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</si>
  <si>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</si>
  <si>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</si>
  <si>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</si>
  <si>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</si>
  <si>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</si>
  <si>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</si>
  <si>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</si>
  <si>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</si>
  <si>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</si>
  <si>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</si>
  <si>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</si>
  <si>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</si>
  <si>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</si>
  <si>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</si>
  <si>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</si>
  <si>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</si>
  <si>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</si>
  <si>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</si>
  <si>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</si>
  <si>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</si>
  <si>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</si>
  <si>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</si>
  <si>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</si>
  <si>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</si>
  <si>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</si>
  <si>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</si>
  <si>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</si>
  <si>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</si>
  <si>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</si>
  <si>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</si>
  <si>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</si>
  <si>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</si>
  <si>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</si>
  <si>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</si>
  <si>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</si>
  <si>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</si>
  <si>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</si>
  <si>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</si>
  <si>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</si>
  <si>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</si>
  <si>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</si>
  <si>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</si>
  <si>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</si>
  <si>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</si>
  <si>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</si>
  <si>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</si>
  <si>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</si>
  <si>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</si>
  <si>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</si>
  <si>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</si>
  <si>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</si>
  <si>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</si>
  <si>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</si>
  <si>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</si>
  <si>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</si>
  <si>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</si>
  <si>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</si>
  <si>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</si>
  <si>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</si>
  <si>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</si>
  <si>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</si>
  <si>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</si>
  <si>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</si>
  <si>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</si>
  <si>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</si>
  <si>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</si>
  <si>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</si>
  <si>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</si>
  <si>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</si>
  <si>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</si>
  <si>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</si>
  <si>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</si>
  <si>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</si>
  <si>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</si>
  <si>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</si>
  <si>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</si>
  <si>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</si>
  <si>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</si>
  <si>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</si>
  <si>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</si>
  <si>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</si>
  <si>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</si>
  <si>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</si>
  <si>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</si>
  <si>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</si>
  <si>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</si>
  <si>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</si>
  <si>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</si>
  <si>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</si>
  <si>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</si>
  <si>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</si>
  <si>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</si>
  <si>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</si>
  <si>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</si>
  <si>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</si>
  <si>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</si>
  <si>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</si>
  <si>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</si>
  <si>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</si>
  <si>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</si>
  <si>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</si>
  <si>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</si>
  <si>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</si>
  <si>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</si>
  <si>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</si>
  <si>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</si>
  <si>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</si>
  <si>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</si>
  <si>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</si>
  <si>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</si>
  <si>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</si>
  <si>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</si>
  <si>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</si>
  <si>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</si>
  <si>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</si>
  <si>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</si>
  <si>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</si>
  <si>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</si>
  <si>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</si>
  <si>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</si>
  <si>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</si>
  <si>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</si>
  <si>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</si>
  <si>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</si>
  <si>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</si>
  <si>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</si>
  <si>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</si>
  <si>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</si>
  <si>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</si>
  <si>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</si>
  <si>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</si>
  <si>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</si>
  <si>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</si>
  <si>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</si>
  <si>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</si>
  <si>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</si>
  <si>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</si>
  <si>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</si>
  <si>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</si>
  <si>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</si>
  <si>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</si>
  <si>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</si>
  <si>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</si>
  <si>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</si>
  <si>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</si>
  <si>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</si>
  <si>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</si>
  <si>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</si>
  <si>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</si>
  <si>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</si>
  <si>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</si>
  <si>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</si>
  <si>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</si>
  <si>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</si>
  <si>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</si>
  <si>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</si>
  <si>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</si>
  <si>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</si>
  <si>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</si>
  <si>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</si>
  <si>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</si>
  <si>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</si>
  <si>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</si>
  <si>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</si>
  <si>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</si>
  <si>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</si>
  <si>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</si>
  <si>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</si>
  <si>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</si>
  <si>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</si>
  <si>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</si>
  <si>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</si>
  <si>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</si>
  <si>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</si>
  <si>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</si>
  <si>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</si>
  <si>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</si>
  <si>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</si>
  <si>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</si>
  <si>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</si>
  <si>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</si>
  <si>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</si>
  <si>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</si>
  <si>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</si>
  <si>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</si>
  <si>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</si>
  <si>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</si>
  <si>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</si>
  <si>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</si>
  <si>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</si>
  <si>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</si>
  <si>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</si>
  <si>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</si>
  <si>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</si>
  <si>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</si>
  <si>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</si>
  <si>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</si>
  <si>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</si>
  <si>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</si>
  <si>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</si>
  <si>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</si>
  <si>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</si>
  <si>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</si>
  <si>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</si>
  <si>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</si>
  <si>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</si>
  <si>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</si>
  <si>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</si>
  <si>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</si>
  <si>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</si>
  <si>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</si>
  <si>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</si>
  <si>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</si>
  <si>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</si>
  <si>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</si>
  <si>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</si>
  <si>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</si>
  <si>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</si>
  <si>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</si>
  <si>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</si>
  <si>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</si>
  <si>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</si>
  <si>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</si>
  <si>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</si>
  <si>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</si>
  <si>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</si>
  <si>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</si>
  <si>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</si>
  <si>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</si>
  <si>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</si>
  <si>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</si>
  <si>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</si>
  <si>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</si>
  <si>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</si>
  <si>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</si>
  <si>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</si>
  <si>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</si>
  <si>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</si>
  <si>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</si>
  <si>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</si>
  <si>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</si>
  <si>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</si>
  <si>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</si>
  <si>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</si>
  <si>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</si>
  <si>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</si>
  <si>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</si>
  <si>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</si>
  <si>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</si>
  <si>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</si>
  <si>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</si>
  <si>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</si>
  <si>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</si>
  <si>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</si>
  <si>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</si>
  <si>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</si>
  <si>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</si>
  <si>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</si>
  <si>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</si>
  <si>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</si>
  <si>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</si>
  <si>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</si>
  <si>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</si>
  <si>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</si>
  <si>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</si>
  <si>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</si>
  <si>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</si>
  <si>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</si>
  <si>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</si>
  <si>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</si>
  <si>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</si>
  <si>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</si>
  <si>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</si>
  <si>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</si>
  <si>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</si>
  <si>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</si>
  <si>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</si>
  <si>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</si>
  <si>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</si>
  <si>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</si>
  <si>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</si>
  <si>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</si>
  <si>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</si>
  <si>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</si>
  <si>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</si>
  <si>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</si>
  <si>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</si>
  <si>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</si>
  <si>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</si>
  <si>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</si>
  <si>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</si>
  <si>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</si>
  <si>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</si>
  <si>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</si>
  <si>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</si>
  <si>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</si>
  <si>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</si>
  <si>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</si>
  <si>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</si>
  <si>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</si>
  <si>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</si>
  <si>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</si>
  <si>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</si>
  <si>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</si>
  <si>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</si>
  <si>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</si>
  <si>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</si>
  <si>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</si>
  <si>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</si>
  <si>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</si>
  <si>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</si>
  <si>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</si>
  <si>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</si>
  <si>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</si>
  <si>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</si>
  <si>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</si>
  <si>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</si>
  <si>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</si>
  <si>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</si>
  <si>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</si>
  <si>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</si>
  <si>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</si>
  <si>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</si>
  <si>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</si>
  <si>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</si>
  <si>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</si>
  <si>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</si>
  <si>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</si>
  <si>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</si>
  <si>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</si>
  <si>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</si>
  <si>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</si>
  <si>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</si>
  <si>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</si>
  <si>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</si>
  <si>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</si>
  <si>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</si>
  <si>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</si>
  <si>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</si>
  <si>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</si>
  <si>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</si>
  <si>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</si>
  <si>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</si>
  <si>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</si>
  <si>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</si>
  <si>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</si>
  <si>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</si>
  <si>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</si>
  <si>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</si>
  <si>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</si>
  <si>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</si>
  <si>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</si>
  <si>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</si>
  <si>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</si>
  <si>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</si>
  <si>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</si>
  <si>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</si>
  <si>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</si>
  <si>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</si>
  <si>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</si>
  <si>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</si>
  <si>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</si>
  <si>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</si>
  <si>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</si>
  <si>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</si>
  <si>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</si>
  <si>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</si>
  <si>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</si>
  <si>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</si>
  <si>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</si>
  <si>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</si>
  <si>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</si>
  <si>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</si>
  <si>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</si>
  <si>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</si>
  <si>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</si>
  <si>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</si>
  <si>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</si>
  <si>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</si>
  <si>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</si>
  <si>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</si>
  <si>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</si>
  <si>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</si>
  <si>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</si>
  <si>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</si>
  <si>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</si>
  <si>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</si>
  <si>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</si>
  <si>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</si>
  <si>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</si>
  <si>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</si>
  <si>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</si>
  <si>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</si>
  <si>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</si>
  <si>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</si>
  <si>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</si>
  <si>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</si>
  <si>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</si>
  <si>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</si>
  <si>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</si>
  <si>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</si>
  <si>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</si>
  <si>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</si>
  <si>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</si>
  <si>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</si>
  <si>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</si>
  <si>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</si>
  <si>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</si>
  <si>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</si>
  <si>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</si>
  <si>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</si>
  <si>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</si>
  <si>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</si>
  <si>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</si>
  <si>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</si>
  <si>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</si>
  <si>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</si>
  <si>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</si>
  <si>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</si>
  <si>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</si>
  <si>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</si>
  <si>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</si>
  <si>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</si>
  <si>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</si>
  <si>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</si>
  <si>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</si>
  <si>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</si>
  <si>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</si>
  <si>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</si>
  <si>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</si>
  <si>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</si>
  <si>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</si>
  <si>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</si>
  <si>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</si>
  <si>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</si>
  <si>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</si>
  <si>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</si>
  <si>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</si>
  <si>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</si>
  <si>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</si>
  <si>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</si>
  <si>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</si>
  <si>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</si>
  <si>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</si>
  <si>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</si>
  <si>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</si>
  <si>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</si>
  <si>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</si>
  <si>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</si>
  <si>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</si>
  <si>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</si>
  <si>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</si>
  <si>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</si>
  <si>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</si>
  <si>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</si>
  <si>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</si>
  <si>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</si>
  <si>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</si>
  <si>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</si>
  <si>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</si>
  <si>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</si>
  <si>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</si>
  <si>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</si>
  <si>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</si>
  <si>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</si>
  <si>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</si>
  <si>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</si>
  <si>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</si>
  <si>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</si>
  <si>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</si>
  <si>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</si>
  <si>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</si>
  <si>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</si>
  <si>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</si>
  <si>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</si>
  <si>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</si>
  <si>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</si>
  <si>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</si>
  <si>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</si>
  <si>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</si>
  <si>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</si>
  <si>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</si>
  <si>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</si>
  <si>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</si>
  <si>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</si>
  <si>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</si>
  <si>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</si>
  <si>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</si>
  <si>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</si>
  <si>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</si>
  <si>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</si>
  <si>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</si>
  <si>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</si>
  <si>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</si>
  <si>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</si>
  <si>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</si>
  <si>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</si>
  <si>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</si>
  <si>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</si>
  <si>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</si>
  <si>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</si>
  <si>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</si>
  <si>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</si>
  <si>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</si>
  <si>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</si>
  <si>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</si>
  <si>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</si>
  <si>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</si>
  <si>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</si>
  <si>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</si>
  <si>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</si>
  <si>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</si>
  <si>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</si>
  <si>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</si>
  <si>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</si>
  <si>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</si>
  <si>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</si>
  <si>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</si>
  <si>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</si>
  <si>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</si>
  <si>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</si>
  <si>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</si>
  <si>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</si>
  <si>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</si>
  <si>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</si>
  <si>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</si>
  <si>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</si>
  <si>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</si>
  <si>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</si>
  <si>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</si>
  <si>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</si>
  <si>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</si>
  <si>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</si>
  <si>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</si>
  <si>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</si>
  <si>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</si>
  <si>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</si>
  <si>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</si>
  <si>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</si>
  <si>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</si>
  <si>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</si>
  <si>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</si>
  <si>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</si>
  <si>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</si>
  <si>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</si>
  <si>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</si>
  <si>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</si>
  <si>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</si>
  <si>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</si>
  <si>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</si>
  <si>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</si>
  <si>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</si>
  <si>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</si>
  <si>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</si>
  <si>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</si>
  <si>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</si>
  <si>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</si>
  <si>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</si>
  <si>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</si>
  <si>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</si>
  <si>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</si>
  <si>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</si>
  <si>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</si>
  <si>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</si>
  <si>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</si>
  <si>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</si>
  <si>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</si>
  <si>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</si>
  <si>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</si>
  <si>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</si>
  <si>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</si>
  <si>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</si>
  <si>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</si>
  <si>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</si>
  <si>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</si>
  <si>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</si>
  <si>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</si>
  <si>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</si>
  <si>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</si>
  <si>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</si>
  <si>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</si>
  <si>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</si>
  <si>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</si>
  <si>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</si>
  <si>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</si>
  <si>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</si>
  <si>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</si>
  <si>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</si>
  <si>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</si>
  <si>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</si>
  <si>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</si>
  <si>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</si>
  <si>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</si>
  <si>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</si>
  <si>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</si>
  <si>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</si>
  <si>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</si>
  <si>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</si>
  <si>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</si>
  <si>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</si>
  <si>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</si>
  <si>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</si>
  <si>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</si>
  <si>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</si>
  <si>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</si>
  <si>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</si>
  <si>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</si>
  <si>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</si>
  <si>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</si>
  <si>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</si>
  <si>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</si>
  <si>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</si>
  <si>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</si>
  <si>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</si>
  <si>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</si>
  <si>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</si>
  <si>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</si>
  <si>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</si>
  <si>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</si>
  <si>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</si>
  <si>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</si>
  <si>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</si>
  <si>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</si>
  <si>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</si>
  <si>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</si>
  <si>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</si>
  <si>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</si>
  <si>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</si>
  <si>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</si>
  <si>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</si>
  <si>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</si>
  <si>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</si>
  <si>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</si>
  <si>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</si>
  <si>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</si>
  <si>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</si>
  <si>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</si>
  <si>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</si>
  <si>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</si>
  <si>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</si>
  <si>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</si>
  <si>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</si>
  <si>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</si>
  <si>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</si>
  <si>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</si>
  <si>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</si>
  <si>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</si>
  <si>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</si>
  <si>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</si>
  <si>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</si>
  <si>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</si>
  <si>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</si>
  <si>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</si>
  <si>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</si>
  <si>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</si>
  <si>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</si>
  <si>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</si>
  <si>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</si>
  <si>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</si>
  <si>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</si>
  <si>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</si>
  <si>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</si>
  <si>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</si>
  <si>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</si>
  <si>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</si>
  <si>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</si>
  <si>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</si>
  <si>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</si>
  <si>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</si>
  <si>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</si>
  <si>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</si>
  <si>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</si>
  <si>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</si>
  <si>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</si>
  <si>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</si>
  <si>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</si>
  <si>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</si>
  <si>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</si>
  <si>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</si>
  <si>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</si>
  <si>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</si>
  <si>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</si>
  <si>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</si>
  <si>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</si>
  <si>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</si>
  <si>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</si>
  <si>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</si>
  <si>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</si>
  <si>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</si>
  <si>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</si>
  <si>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</si>
  <si>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</si>
  <si>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</si>
  <si>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</si>
  <si>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</si>
  <si>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</si>
  <si>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</si>
  <si>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</si>
  <si>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</si>
  <si>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</si>
  <si>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</si>
  <si>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</si>
  <si>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</si>
  <si>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</si>
  <si>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</si>
  <si>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</si>
  <si>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</si>
  <si>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</si>
  <si>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</si>
  <si>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</si>
  <si>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</si>
  <si>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</si>
  <si>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</si>
  <si>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</si>
  <si>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</si>
  <si>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</si>
  <si>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</si>
  <si>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</si>
  <si>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</si>
  <si>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</si>
  <si>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</si>
  <si>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</si>
  <si>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</si>
  <si>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</si>
  <si>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</si>
  <si>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</si>
  <si>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</si>
  <si>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</si>
  <si>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</si>
  <si>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</si>
  <si>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</si>
  <si>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</si>
  <si>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</si>
  <si>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</si>
  <si>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</si>
  <si>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</si>
  <si>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</si>
  <si>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</si>
  <si>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</si>
  <si>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</si>
  <si>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</si>
  <si>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</si>
  <si>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</si>
  <si>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</si>
  <si>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</si>
  <si>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</si>
  <si>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</si>
  <si>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</si>
  <si>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</si>
  <si>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</si>
  <si>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</si>
  <si>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</si>
  <si>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</si>
  <si>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</si>
  <si>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</si>
  <si>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</si>
  <si>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</si>
  <si>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</si>
  <si>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</si>
  <si>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</si>
  <si>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</si>
  <si>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</si>
  <si>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</si>
  <si>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</si>
  <si>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</si>
  <si>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</si>
  <si>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</si>
  <si>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</si>
  <si>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</si>
  <si>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</si>
  <si>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</si>
  <si>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</si>
  <si>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</si>
  <si>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</si>
  <si>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</si>
  <si>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</si>
  <si>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</si>
  <si>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</si>
  <si>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</si>
  <si>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</si>
  <si>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</si>
  <si>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</si>
  <si>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</si>
  <si>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</si>
  <si>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</si>
  <si>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</si>
  <si>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</si>
  <si>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</si>
  <si>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</si>
  <si>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</si>
  <si>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</si>
  <si>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</si>
  <si>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</si>
  <si>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</si>
  <si>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</si>
  <si>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</si>
  <si>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</si>
  <si>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</si>
  <si>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</si>
  <si>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</si>
  <si>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</si>
  <si>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</si>
  <si>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</si>
  <si>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</si>
  <si>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</si>
  <si>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</si>
  <si>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</si>
  <si>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</si>
  <si>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</si>
  <si>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</si>
  <si>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</si>
  <si>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</si>
  <si>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</si>
  <si>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</si>
  <si>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</si>
  <si>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</si>
  <si>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</si>
  <si>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</si>
  <si>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</si>
  <si>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</si>
  <si>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</si>
  <si>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</si>
  <si>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</si>
  <si>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</si>
  <si>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</si>
  <si>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</si>
  <si>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</si>
  <si>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</si>
  <si>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</si>
  <si>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</si>
  <si>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</si>
  <si>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</si>
  <si>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</si>
  <si>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</si>
  <si>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</si>
  <si>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</si>
  <si>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</si>
  <si>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</si>
  <si>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</si>
  <si>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</si>
  <si>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</si>
  <si>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</si>
  <si>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</si>
  <si>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</si>
  <si>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</si>
  <si>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</si>
  <si>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</si>
  <si>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</si>
  <si>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</si>
  <si>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</si>
  <si>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</si>
  <si>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</si>
  <si>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</si>
  <si>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</si>
  <si>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</si>
  <si>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</si>
  <si>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</si>
  <si>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</si>
  <si>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</si>
  <si>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</si>
  <si>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</si>
  <si>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</si>
  <si>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</si>
  <si>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</si>
  <si>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</si>
  <si>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</si>
  <si>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</si>
  <si>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</si>
  <si>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</si>
  <si>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</si>
  <si>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</si>
  <si>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</si>
  <si>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</si>
  <si>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</si>
  <si>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</si>
  <si>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</si>
  <si>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</si>
  <si>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</si>
  <si>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</si>
  <si>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</si>
  <si>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</si>
  <si>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</si>
  <si>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</si>
  <si>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</si>
  <si>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</si>
  <si>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</si>
  <si>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</si>
  <si>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</si>
  <si>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</si>
  <si>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</si>
  <si>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</si>
  <si>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</si>
  <si>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</si>
  <si>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</si>
  <si>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</si>
  <si>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</si>
  <si>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</si>
  <si>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</si>
  <si>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</si>
  <si>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</si>
  <si>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</si>
  <si>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</si>
  <si>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</si>
  <si>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</si>
  <si>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</si>
  <si>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</si>
  <si>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</si>
  <si>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</si>
  <si>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</si>
  <si>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</si>
  <si>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</si>
  <si>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</si>
  <si>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</si>
  <si>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</si>
  <si>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</si>
  <si>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</si>
  <si>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</si>
  <si>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</si>
  <si>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</si>
  <si>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</si>
  <si>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</si>
  <si>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</si>
  <si>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</si>
  <si>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</si>
  <si>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</si>
  <si>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</si>
  <si>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</si>
  <si>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</si>
  <si>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</si>
  <si>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</si>
  <si>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</si>
  <si>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</si>
  <si>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</si>
  <si>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</si>
  <si>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</si>
  <si>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</si>
  <si>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</si>
  <si>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</si>
  <si>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</si>
  <si>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</si>
  <si>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</si>
  <si>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</si>
  <si>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</si>
  <si>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</si>
  <si>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</si>
  <si>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</si>
  <si>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</si>
  <si>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</si>
  <si>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</si>
  <si>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</si>
  <si>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</si>
  <si>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</si>
  <si>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</si>
  <si>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</si>
  <si>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</si>
  <si>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</si>
  <si>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</si>
  <si>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</si>
  <si>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</si>
  <si>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</si>
  <si>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</si>
  <si>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</si>
  <si>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</si>
  <si>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</si>
  <si>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</si>
  <si>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</si>
  <si>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</si>
  <si>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</si>
  <si>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</si>
  <si>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</si>
  <si>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</si>
  <si>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</si>
  <si>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</si>
  <si>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</si>
  <si>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</si>
  <si>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</si>
  <si>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</si>
  <si>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</si>
  <si>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</si>
  <si>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</si>
  <si>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</si>
  <si>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</si>
  <si>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</si>
  <si>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</si>
  <si>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</si>
  <si>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</si>
  <si>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</si>
  <si>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</si>
  <si>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</si>
  <si>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</si>
  <si>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</si>
  <si>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</si>
  <si>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</si>
  <si>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</si>
  <si>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</si>
  <si>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</si>
  <si>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</si>
  <si>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</si>
  <si>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</si>
  <si>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</si>
  <si>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</si>
  <si>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</si>
  <si>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</si>
  <si>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</si>
  <si>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</si>
  <si>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</si>
  <si>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</si>
  <si>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</si>
  <si>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</si>
  <si>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</si>
  <si>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</si>
  <si>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</si>
  <si>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</si>
  <si>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</si>
  <si>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</si>
  <si>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</si>
  <si>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</si>
  <si>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</si>
  <si>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</si>
  <si>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</si>
  <si>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</si>
  <si>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</si>
  <si>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</si>
  <si>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</si>
  <si>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</si>
  <si>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</si>
  <si>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</si>
  <si>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</si>
  <si>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</si>
  <si>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</si>
  <si>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</si>
  <si>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</si>
  <si>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</si>
  <si>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</si>
  <si>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</si>
  <si>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</si>
  <si>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</si>
  <si>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</si>
  <si>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</si>
  <si>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</si>
  <si>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</si>
  <si>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</si>
  <si>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</si>
  <si>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</si>
  <si>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</si>
  <si>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</si>
  <si>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</si>
  <si>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</si>
  <si>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</si>
  <si>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</si>
  <si>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</si>
  <si>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</si>
  <si>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</si>
  <si>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</si>
  <si>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</si>
  <si>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</si>
  <si>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</si>
  <si>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</si>
  <si>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</si>
  <si>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</si>
  <si>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</si>
  <si>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</si>
  <si>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</si>
  <si>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</si>
  <si>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</si>
  <si>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</si>
  <si>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</si>
  <si>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</si>
  <si>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</si>
  <si>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</si>
  <si>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</si>
  <si>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</si>
  <si>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</si>
  <si>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</si>
  <si>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</si>
  <si>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</si>
  <si>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</si>
  <si>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</si>
  <si>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</si>
  <si>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</si>
  <si>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</si>
  <si>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</si>
  <si>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</si>
  <si>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</si>
  <si>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</si>
  <si>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</si>
  <si>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</si>
  <si>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</si>
  <si>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</si>
  <si>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</si>
  <si>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</si>
  <si>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</si>
  <si>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</si>
  <si>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</si>
  <si>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</si>
  <si>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</si>
  <si>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</si>
  <si>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</si>
  <si>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</si>
  <si>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</si>
  <si>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</si>
  <si>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</si>
  <si>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</si>
  <si>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</si>
  <si>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</si>
  <si>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</si>
  <si>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</si>
  <si>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</si>
  <si>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</si>
  <si>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</si>
  <si>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</si>
  <si>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</si>
  <si>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</si>
  <si>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</si>
  <si>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</si>
  <si>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</si>
  <si>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</si>
  <si>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</si>
  <si>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</si>
  <si>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</si>
  <si>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</si>
  <si>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</si>
  <si>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</si>
  <si>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</si>
  <si>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</si>
  <si>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</si>
  <si>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</si>
  <si>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</si>
  <si>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</si>
  <si>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</si>
  <si>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</si>
  <si>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</si>
  <si>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</si>
  <si>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</si>
  <si>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</si>
  <si>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</si>
  <si>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</si>
  <si>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</si>
  <si>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</si>
  <si>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</si>
  <si>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</si>
  <si>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</si>
  <si>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</si>
  <si>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</si>
  <si>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</si>
  <si>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</si>
  <si>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</si>
  <si>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</si>
  <si>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</si>
  <si>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</si>
  <si>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</si>
  <si>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</si>
  <si>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</si>
  <si>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</si>
  <si>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</si>
  <si>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</si>
  <si>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</si>
  <si>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</si>
  <si>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</si>
  <si>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</si>
  <si>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</si>
  <si>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</si>
  <si>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</si>
  <si>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</si>
  <si>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</si>
  <si>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</si>
  <si>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</si>
  <si>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</si>
  <si>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</si>
  <si>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</si>
  <si>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</si>
  <si>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</si>
  <si>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</si>
  <si>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</si>
  <si>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</si>
  <si>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</si>
  <si>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</si>
  <si>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</si>
  <si>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</si>
  <si>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</si>
  <si>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</si>
  <si>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</si>
  <si>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</si>
  <si>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</si>
  <si>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</si>
  <si>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</si>
  <si>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</si>
  <si>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</si>
  <si>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</si>
  <si>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</si>
  <si>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</si>
  <si>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</si>
  <si>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</si>
  <si>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</si>
  <si>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</si>
  <si>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</si>
  <si>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</si>
  <si>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</si>
  <si>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</si>
  <si>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</si>
  <si>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</si>
  <si>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</si>
  <si>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</si>
  <si>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</si>
  <si>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</si>
  <si>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</si>
  <si>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</si>
  <si>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</si>
  <si>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</si>
  <si>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</si>
  <si>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</si>
  <si>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</si>
  <si>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</si>
  <si>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</si>
  <si>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</si>
  <si>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</si>
  <si>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</si>
  <si>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</si>
  <si>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</si>
  <si>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</si>
  <si>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</si>
  <si>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</si>
  <si>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</si>
  <si>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</si>
  <si>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</si>
  <si>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</si>
  <si>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</si>
  <si>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</si>
  <si>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</si>
  <si>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</si>
  <si>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</si>
  <si>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</si>
  <si>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</si>
  <si>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</si>
  <si>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</si>
  <si>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</si>
  <si>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</si>
  <si>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</si>
  <si>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</si>
  <si>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</si>
  <si>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</si>
  <si>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</si>
  <si>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</si>
  <si>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</si>
  <si>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</si>
  <si>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</si>
  <si>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</si>
  <si>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</si>
  <si>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</si>
  <si>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</si>
  <si>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</si>
  <si>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</si>
  <si>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</si>
  <si>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</si>
  <si>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</si>
  <si>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</si>
  <si>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</si>
  <si>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</si>
  <si>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</si>
  <si>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</si>
  <si>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</si>
  <si>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</si>
  <si>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</si>
  <si>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</si>
  <si>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</si>
  <si>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</si>
  <si>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</si>
  <si>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</si>
  <si>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</si>
  <si>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</si>
  <si>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</si>
  <si>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</si>
  <si>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</si>
  <si>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</si>
  <si>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</si>
  <si>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</si>
  <si>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</si>
  <si>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</si>
  <si>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</si>
  <si>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</si>
  <si>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</si>
  <si>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</si>
  <si>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</si>
  <si>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</si>
  <si>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</si>
  <si>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</si>
  <si>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</si>
  <si>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</si>
  <si>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</si>
  <si>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</si>
  <si>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</si>
  <si>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</si>
  <si>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</si>
  <si>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</si>
  <si>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</si>
  <si>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</si>
  <si>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</si>
  <si>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</si>
  <si>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</si>
  <si>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</si>
  <si>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</si>
  <si>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</si>
  <si>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</si>
  <si>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</si>
  <si>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</si>
  <si>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</si>
  <si>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</si>
  <si>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</si>
  <si>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</si>
  <si>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</si>
  <si>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</si>
  <si>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</si>
  <si>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</si>
  <si>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</si>
  <si>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</si>
  <si>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</si>
  <si>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</si>
  <si>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</si>
  <si>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</si>
  <si>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</si>
  <si>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</si>
  <si>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</si>
  <si>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</si>
  <si>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</si>
  <si>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</si>
  <si>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</si>
  <si>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</si>
  <si>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</si>
  <si>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</si>
  <si>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</si>
  <si>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</si>
  <si>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</si>
  <si>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</si>
  <si>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</si>
  <si>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</si>
  <si>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</si>
  <si>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</si>
  <si>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</si>
  <si>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</si>
  <si>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</si>
  <si>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</si>
  <si>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</si>
  <si>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</si>
  <si>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</si>
  <si>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</si>
  <si>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</si>
  <si>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</si>
  <si>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</si>
  <si>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</si>
  <si>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</si>
  <si>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</si>
  <si>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</si>
  <si>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</si>
  <si>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</si>
  <si>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</si>
  <si>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</si>
  <si>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</si>
  <si>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</si>
  <si>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</si>
  <si>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</si>
  <si>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</si>
  <si>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</si>
  <si>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</si>
  <si>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</si>
  <si>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</si>
  <si>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</si>
  <si>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</si>
  <si>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</si>
  <si>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</si>
  <si>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</si>
  <si>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</si>
  <si>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</si>
  <si>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</si>
  <si>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</si>
  <si>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</si>
  <si>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</si>
  <si>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</si>
  <si>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</si>
  <si>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</si>
  <si>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</si>
  <si>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</si>
  <si>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</si>
  <si>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</si>
  <si>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</si>
  <si>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</si>
  <si>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</si>
  <si>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</si>
  <si>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</si>
  <si>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</si>
  <si>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</si>
  <si>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</si>
  <si>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</si>
  <si>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</si>
  <si>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</si>
  <si>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</si>
  <si>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</si>
  <si>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</si>
  <si>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</si>
  <si>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</si>
  <si>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</si>
  <si>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</si>
  <si>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</si>
  <si>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</si>
  <si>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</si>
  <si>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</si>
  <si>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</si>
  <si>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</si>
  <si>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</si>
  <si>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</si>
  <si>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</si>
  <si>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</si>
  <si>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</si>
  <si>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</si>
  <si>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</si>
  <si>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</si>
  <si>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</si>
  <si>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</si>
  <si>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</si>
  <si>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</si>
  <si>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</si>
  <si>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</si>
  <si>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</si>
  <si>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</si>
  <si>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</si>
  <si>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</si>
  <si>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</si>
  <si>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</si>
  <si>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</si>
  <si>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</si>
  <si>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</si>
  <si>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</si>
  <si>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</si>
  <si>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</si>
  <si>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</si>
  <si>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</si>
  <si>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</si>
  <si>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</si>
  <si>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</si>
  <si>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</si>
  <si>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</si>
  <si>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</si>
  <si>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</si>
  <si>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</si>
  <si>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</si>
  <si>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</si>
  <si>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</si>
  <si>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</si>
  <si>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</si>
  <si>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</si>
  <si>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</si>
  <si>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</si>
  <si>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</si>
  <si>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</si>
  <si>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</si>
  <si>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</si>
  <si>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</si>
  <si>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</si>
  <si>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</si>
  <si>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</si>
  <si>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</si>
  <si>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</si>
  <si>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</si>
  <si>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</si>
  <si>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</si>
  <si>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</si>
  <si>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</si>
  <si>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</si>
  <si>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</si>
  <si>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</si>
  <si>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</si>
  <si>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</si>
  <si>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</si>
  <si>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</si>
  <si>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</si>
  <si>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</si>
  <si>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</si>
  <si>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</si>
  <si>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</si>
  <si>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</si>
  <si>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</si>
  <si>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</si>
  <si>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</si>
  <si>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</si>
  <si>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</si>
  <si>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</si>
  <si>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</si>
  <si>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</si>
  <si>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</si>
  <si>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</si>
  <si>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</si>
  <si>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</si>
  <si>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</si>
  <si>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</si>
  <si>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</si>
  <si>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</si>
  <si>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</si>
  <si>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</si>
  <si>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</si>
  <si>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</si>
  <si>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</si>
  <si>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</si>
  <si>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</si>
  <si>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</si>
  <si>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</si>
  <si>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</si>
  <si>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</si>
  <si>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</si>
  <si>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</si>
  <si>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</si>
  <si>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</si>
  <si>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</si>
  <si>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</si>
  <si>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</si>
  <si>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</si>
  <si>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</si>
  <si>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</si>
  <si>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</si>
  <si>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</si>
  <si>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</si>
  <si>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</si>
  <si>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</si>
  <si>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</si>
  <si>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</si>
  <si>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</si>
  <si>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</si>
  <si>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</si>
  <si>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</si>
  <si>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</si>
  <si>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</si>
  <si>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</si>
  <si>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</si>
  <si>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</si>
  <si>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</si>
  <si>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</si>
  <si>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</si>
  <si>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</si>
  <si>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</si>
  <si>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</si>
  <si>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</si>
  <si>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</si>
  <si>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</si>
  <si>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</si>
  <si>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</si>
  <si>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</si>
  <si>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</si>
  <si>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</si>
  <si>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</si>
  <si>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</si>
  <si>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</si>
  <si>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</si>
  <si>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</si>
  <si>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</si>
  <si>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</si>
  <si>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</si>
  <si>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</si>
  <si>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</si>
  <si>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</si>
  <si>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</si>
  <si>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</si>
  <si>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</si>
  <si>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</si>
  <si>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</si>
  <si>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</si>
  <si>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</si>
  <si>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</si>
  <si>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</si>
  <si>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</si>
  <si>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</si>
  <si>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</si>
  <si>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</si>
  <si>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</si>
  <si>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</si>
  <si>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</si>
  <si>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</si>
  <si>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</si>
  <si>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</si>
  <si>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</si>
  <si>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</si>
  <si>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</si>
  <si>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</si>
  <si>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</si>
  <si>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</si>
  <si>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</si>
  <si>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</si>
  <si>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</si>
  <si>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</si>
  <si>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</si>
  <si>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</si>
  <si>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</si>
  <si>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</si>
  <si>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</si>
  <si>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</si>
  <si>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</si>
  <si>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</si>
  <si>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</si>
  <si>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</si>
  <si>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</si>
  <si>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</si>
  <si>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</si>
  <si>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</si>
  <si>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</si>
  <si>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</si>
  <si>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</si>
  <si>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</si>
  <si>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</si>
  <si>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</si>
  <si>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</si>
  <si>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</si>
  <si>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</si>
  <si>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</si>
  <si>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</si>
  <si>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</si>
  <si>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</si>
  <si>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</si>
  <si>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</si>
  <si>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</si>
  <si>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</si>
  <si>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</si>
  <si>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</si>
  <si>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</si>
  <si>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</si>
  <si>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</si>
  <si>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</si>
  <si>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</si>
  <si>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</si>
  <si>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</si>
  <si>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</si>
  <si>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</si>
  <si>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</si>
  <si>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</si>
  <si>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</si>
  <si>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</si>
  <si>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</si>
  <si>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</si>
  <si>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</si>
  <si>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</si>
  <si>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</si>
  <si>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</si>
  <si>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</si>
  <si>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</si>
  <si>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</si>
  <si>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</si>
  <si>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</si>
  <si>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</si>
  <si>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</si>
  <si>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</si>
  <si>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</si>
  <si>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</si>
  <si>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</si>
  <si>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</si>
  <si>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</si>
  <si>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</si>
  <si>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</si>
  <si>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</si>
  <si>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</si>
  <si>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</si>
  <si>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</si>
  <si>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</si>
  <si>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</si>
  <si>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</si>
  <si>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</si>
  <si>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</si>
  <si>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</si>
  <si>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</si>
  <si>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</si>
  <si>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</si>
  <si>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</si>
  <si>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</si>
  <si>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</si>
  <si>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</si>
  <si>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</si>
  <si>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</si>
  <si>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</si>
  <si>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</si>
  <si>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</si>
  <si>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</si>
  <si>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</si>
  <si>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</si>
  <si>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</si>
  <si>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</si>
  <si>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</si>
  <si>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</si>
  <si>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</si>
  <si>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</si>
  <si>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</si>
  <si>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</si>
  <si>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</si>
  <si>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</si>
  <si>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</si>
  <si>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</si>
  <si>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</si>
  <si>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</si>
  <si>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</si>
  <si>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</si>
  <si>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</si>
  <si>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</si>
  <si>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</si>
  <si>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</si>
  <si>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</si>
  <si>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</si>
  <si>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</si>
  <si>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</si>
  <si>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</si>
  <si>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</si>
  <si>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</si>
  <si>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</si>
  <si>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</si>
  <si>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</si>
  <si>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</si>
  <si>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</si>
  <si>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</si>
  <si>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</si>
  <si>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</si>
  <si>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</si>
  <si>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</si>
  <si>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</si>
  <si>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</si>
  <si>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</si>
  <si>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</si>
  <si>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</si>
  <si>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</si>
  <si>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</si>
  <si>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</si>
  <si>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</si>
  <si>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</si>
  <si>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</si>
  <si>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</si>
  <si>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</si>
  <si>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</si>
  <si>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</si>
  <si>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</si>
  <si>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</si>
  <si>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</si>
  <si>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</si>
  <si>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</si>
  <si>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</si>
  <si>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</si>
  <si>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</si>
  <si>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</si>
  <si>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</si>
  <si>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</si>
  <si>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</si>
  <si>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</si>
  <si>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</si>
  <si>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</si>
  <si>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</si>
  <si>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</si>
  <si>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</si>
  <si>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</si>
  <si>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</si>
  <si>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</si>
  <si>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</si>
  <si>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</si>
  <si>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</si>
  <si>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</si>
  <si>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</si>
  <si>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</si>
  <si>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</si>
  <si>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</si>
  <si>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</si>
  <si>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</si>
  <si>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</si>
  <si>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</si>
  <si>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</si>
  <si>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</si>
  <si>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</si>
  <si>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</si>
  <si>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</si>
  <si>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</si>
  <si>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</si>
  <si>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</si>
  <si>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</si>
  <si>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</si>
  <si>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</si>
  <si>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</si>
  <si>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</si>
  <si>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</si>
  <si>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</si>
  <si>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</si>
  <si>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</si>
  <si>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</si>
  <si>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</si>
  <si>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</si>
  <si>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</si>
  <si>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</si>
  <si>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</si>
  <si>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</si>
  <si>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</si>
  <si>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</si>
  <si>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</si>
  <si>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</si>
  <si>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</si>
  <si>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</si>
  <si>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</si>
  <si>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</si>
  <si>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</si>
  <si>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</si>
  <si>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</si>
  <si>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</si>
  <si>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</si>
  <si>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</si>
  <si>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</si>
  <si>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</si>
  <si>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</si>
  <si>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</si>
  <si>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</si>
  <si>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</si>
  <si>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</si>
  <si>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</si>
  <si>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</si>
  <si>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</si>
  <si>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</si>
  <si>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</si>
  <si>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</si>
  <si>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</si>
  <si>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</si>
  <si>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</si>
  <si>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</si>
  <si>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</si>
  <si>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</si>
  <si>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</si>
  <si>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</si>
  <si>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</si>
  <si>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</si>
  <si>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</si>
  <si>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</si>
  <si>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</si>
  <si>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</si>
  <si>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</si>
  <si>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</si>
  <si>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</si>
  <si>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</si>
  <si>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</si>
  <si>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</si>
  <si>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</si>
  <si>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</si>
  <si>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</si>
  <si>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</si>
  <si>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</si>
  <si>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</si>
  <si>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</si>
  <si>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</si>
  <si>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</si>
  <si>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</si>
  <si>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</si>
  <si>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</si>
  <si>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</si>
  <si>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</si>
  <si>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</si>
  <si>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</si>
  <si>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</si>
  <si>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</si>
  <si>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</si>
  <si>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</si>
  <si>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</si>
  <si>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</si>
  <si>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</si>
  <si>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</si>
  <si>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</si>
  <si>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</si>
  <si>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</si>
  <si>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</si>
  <si>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</si>
  <si>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</si>
  <si>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</si>
  <si>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</si>
  <si>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</si>
  <si>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</si>
  <si>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</si>
  <si>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</si>
  <si>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</si>
  <si>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</si>
  <si>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</si>
  <si>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</si>
  <si>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</si>
  <si>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</si>
  <si>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</si>
  <si>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</si>
  <si>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</si>
  <si>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</si>
  <si>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</si>
  <si>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</si>
  <si>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</si>
  <si>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</si>
  <si>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</si>
  <si>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</si>
  <si>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</si>
  <si>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</si>
  <si>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</si>
  <si>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</si>
  <si>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</si>
  <si>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</si>
  <si>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</si>
  <si>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</si>
  <si>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</si>
  <si>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</si>
  <si>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</si>
  <si>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</si>
  <si>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</si>
  <si>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</si>
  <si>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</si>
  <si>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</si>
  <si>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</si>
  <si>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</si>
  <si>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</si>
  <si>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</si>
  <si>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</si>
  <si>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</si>
  <si>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</si>
  <si>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</si>
  <si>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</si>
  <si>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</si>
  <si>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</si>
  <si>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</si>
  <si>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</si>
  <si>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</si>
  <si>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</si>
  <si>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</si>
  <si>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</si>
  <si>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</si>
  <si>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</si>
  <si>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</si>
  <si>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</si>
  <si>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</si>
  <si>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</si>
  <si>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</si>
  <si>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</si>
  <si>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</si>
  <si>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</si>
  <si>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</si>
  <si>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</si>
  <si>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</si>
  <si>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</si>
  <si>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</si>
  <si>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</si>
  <si>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</si>
  <si>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</si>
  <si>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</si>
  <si>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</si>
  <si>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</si>
  <si>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</si>
  <si>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</si>
  <si>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</si>
  <si>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</si>
  <si>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</si>
  <si>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</si>
  <si>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</si>
  <si>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</si>
  <si>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</si>
  <si>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</si>
  <si>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</si>
  <si>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</si>
  <si>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</si>
  <si>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</si>
  <si>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</si>
  <si>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</si>
  <si>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</si>
  <si>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</si>
  <si>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</si>
  <si>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</si>
  <si>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</si>
  <si>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</si>
  <si>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</si>
  <si>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</si>
  <si>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</si>
  <si>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</si>
  <si>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</si>
  <si>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</si>
  <si>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</si>
  <si>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</si>
  <si>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</si>
  <si>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</si>
  <si>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</si>
  <si>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</si>
  <si>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</si>
  <si>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</si>
  <si>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</si>
  <si>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</si>
  <si>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</si>
  <si>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</si>
  <si>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</si>
  <si>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</si>
  <si>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</si>
  <si>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</si>
  <si>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</si>
  <si>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</si>
  <si>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</si>
  <si>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</si>
  <si>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</si>
  <si>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</si>
  <si>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</si>
  <si>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</si>
  <si>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</si>
  <si>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</si>
  <si>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</si>
  <si>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</si>
  <si>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</si>
  <si>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</si>
  <si>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</si>
  <si>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</si>
  <si>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</si>
  <si>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</si>
  <si>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</si>
  <si>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</si>
  <si>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</si>
  <si>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</si>
  <si>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</si>
  <si>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</si>
  <si>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</si>
  <si>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</si>
  <si>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</si>
  <si>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</si>
  <si>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</si>
  <si>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</si>
  <si>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</si>
  <si>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</si>
  <si>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</si>
  <si>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</si>
  <si>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</si>
  <si>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</si>
  <si>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</si>
  <si>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</si>
  <si>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</si>
  <si>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</si>
  <si>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</si>
  <si>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</si>
  <si>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</si>
  <si>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</si>
  <si>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</si>
  <si>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</si>
  <si>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</si>
  <si>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</si>
  <si>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</si>
  <si>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</si>
  <si>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</si>
  <si>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</si>
  <si>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</si>
  <si>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</si>
  <si>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</si>
  <si>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</si>
  <si>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</si>
  <si>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</si>
  <si>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</si>
  <si>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</si>
  <si>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</si>
  <si>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</si>
  <si>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</si>
  <si>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</si>
  <si>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</si>
  <si>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</si>
  <si>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</si>
  <si>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</si>
  <si>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</si>
  <si>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</si>
  <si>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</si>
  <si>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</si>
  <si>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</si>
  <si>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</si>
  <si>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</si>
  <si>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</si>
  <si>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</si>
  <si>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</si>
  <si>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</si>
  <si>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</si>
  <si>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</si>
  <si>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</si>
  <si>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</si>
  <si>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</si>
  <si>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</si>
  <si>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</si>
  <si>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</si>
  <si>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</si>
  <si>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</si>
  <si>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</si>
  <si>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</si>
  <si>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</si>
  <si>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</si>
  <si>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</si>
  <si>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</si>
  <si>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</si>
  <si>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</si>
  <si>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</si>
  <si>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</si>
  <si>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</si>
  <si>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</si>
  <si>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</si>
  <si>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</si>
  <si>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</si>
  <si>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</si>
  <si>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</si>
  <si>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</si>
  <si>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</si>
  <si>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</si>
  <si>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</si>
  <si>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</si>
  <si>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</si>
  <si>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</si>
  <si>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</si>
  <si>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</si>
  <si>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</si>
  <si>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</si>
  <si>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</si>
  <si>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</si>
  <si>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</si>
  <si>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</si>
  <si>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</si>
  <si>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</si>
  <si>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</si>
  <si>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</si>
  <si>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</si>
  <si>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</si>
  <si>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</si>
  <si>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</si>
  <si>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</si>
  <si>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</si>
  <si>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</si>
  <si>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</si>
  <si>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</si>
  <si>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</si>
  <si>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</si>
  <si>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</si>
  <si>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</si>
  <si>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</si>
  <si>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</si>
  <si>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</si>
  <si>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</si>
  <si>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</si>
  <si>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</si>
  <si>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</si>
  <si>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</si>
  <si>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</si>
  <si>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</si>
  <si>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</si>
  <si>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</si>
  <si>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</si>
  <si>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</si>
  <si>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</si>
  <si>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</si>
  <si>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</si>
  <si>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</si>
  <si>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</si>
  <si>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</si>
  <si>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</si>
  <si>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</si>
  <si>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</si>
  <si>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</si>
  <si>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</si>
  <si>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</si>
  <si>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</si>
  <si>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</si>
  <si>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</si>
  <si>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</si>
  <si>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</si>
  <si>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</si>
  <si>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</si>
  <si>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</si>
  <si>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</si>
  <si>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</si>
  <si>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</si>
  <si>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</si>
  <si>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</si>
  <si>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</si>
  <si>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</si>
  <si>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</si>
  <si>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</si>
  <si>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</si>
  <si>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</si>
  <si>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</si>
  <si>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</si>
  <si>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</si>
  <si>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</si>
  <si>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</si>
  <si>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</si>
  <si>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</si>
  <si>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</si>
  <si>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</si>
  <si>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</si>
  <si>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</si>
  <si>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</si>
  <si>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</si>
  <si>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</si>
  <si>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</si>
  <si>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</si>
  <si>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</si>
  <si>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</si>
  <si>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</si>
  <si>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</si>
  <si>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</si>
  <si>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</si>
  <si>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</si>
  <si>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</si>
  <si>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</si>
  <si>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</si>
  <si>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</si>
  <si>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</si>
  <si>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</si>
  <si>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</si>
  <si>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</si>
  <si>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</si>
  <si>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</si>
  <si>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</si>
  <si>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</si>
  <si>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</si>
  <si>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</si>
  <si>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</si>
  <si>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</si>
  <si>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</si>
  <si>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</si>
  <si>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</si>
  <si>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</si>
  <si>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</si>
  <si>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</si>
  <si>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</si>
  <si>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</si>
  <si>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</si>
  <si>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</si>
  <si>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</si>
  <si>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</si>
  <si>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</si>
  <si>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</si>
  <si>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</si>
  <si>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SCECO team working to change meter Box team waiting for free parking to connect PG.</t>
  </si>
  <si>
    <t>PCM-20251129-00000628</t>
  </si>
  <si>
    <t xml:space="preserve">ETA 70 min </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</si>
  <si>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</si>
  <si>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</si>
  <si>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</si>
  <si>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</si>
  <si>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</si>
  <si>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</si>
  <si>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</si>
  <si>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</si>
  <si>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</si>
  <si>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</si>
  <si>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</si>
  <si>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</si>
  <si>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</si>
  <si>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</si>
  <si>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</si>
  <si>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</si>
  <si>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</si>
  <si>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</si>
  <si>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PCM-20251129-00000630</t>
  </si>
  <si>
    <t>EM Team on the way ETA: 10 Mins</t>
  </si>
  <si>
    <t>PCM-20251129-00000641</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</si>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</sst>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2" dataDxfId="171" headerRowBorderDxfId="169" tableBorderDxfId="170" totalsRowBorderDxfId="168">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5" dataDxfId="154" headerRowBorderDxfId="152" tableBorderDxfId="153" totalsRowBorderDxfId="151">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9" dataDxfId="28" headerRowBorderDxfId="26" tableBorderDxfId="27">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D6" sqref="D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327.49906631944759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45990.447492245374</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45990.447492245374</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45990.447492245374</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45990.447492245374</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45990.447492245374</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45990.447492245374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45990.447492245374</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45990.447492245374</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45990.447492245374</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45990.447492245374</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45990.447492245374</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45990.447492245374</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45990.447492245374</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45990.447492245374</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45990.447492245374</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45990.447492245374</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45990.447492245374</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45990.447492245374</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45990.447492245374</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45990.447492245374</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45990.447492245374</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45990.447492245374</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45990.447492245374</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45990.447492245374</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45990.447492245374</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45990.447492245374</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45990.447492245374</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45990.447492245374</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45990.447492245374</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45990.447492245374</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45990.447492245374</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45990.447492245374</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45990.447492245374</v>
      </c>
      <c r="H35" s="129"/>
      <c r="I35" s="131" t="str">
        <f>IFERROR(VLOOKUP(D35,DB!A:F,6,0),"")</f>
        <v/>
      </c>
      <c r="J35" s="131" t="str">
        <f>IFERROR(VLOOKUP(D35,DB!A:G,7,0),"")</f>
        <v/>
      </c>
      <c r="K35" s="127"/>
      <c r="L35" s="126" t="str">
        <f>IFERROR(VLOOKUP(D35,DB!A:I,9,0),"")</f>
        <v/>
      </c>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165.44765439815092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6.0600733796309214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11622</v>
      </c>
      <c r="E5" s="99" t="s">
        <v>39106</v>
      </c>
      <c r="F5" s="100">
        <v>45990.283807870372</v>
      </c>
      <c r="G5" s="101">
        <f ca="1">IFERROR(NOW()-F5,"-")</f>
        <v>0.16368437500204891</v>
      </c>
      <c r="H5" s="100">
        <v>45990.276006944441</v>
      </c>
      <c r="I5" s="18" t="str">
        <f>IFERROR(VLOOKUP(D5,DB!A:F,6,0),"")</f>
        <v>SCECO</v>
      </c>
      <c r="J5" s="18" t="str">
        <f>IFERROR(VLOOKUP(D5,DB!A:G,7,0),"")</f>
        <v>Vandalized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5</v>
      </c>
      <c r="D6" s="18" t="s">
        <v>24721</v>
      </c>
      <c r="E6" s="99" t="s">
        <v>39185</v>
      </c>
      <c r="F6" s="100">
        <v>45990.438333333332</v>
      </c>
      <c r="G6" s="101">
        <f ca="1">IFERROR(NOW()-F6,"-")</f>
        <v>9.1590277806972153E-3</v>
      </c>
      <c r="H6" s="100">
        <v>45990.432083333333</v>
      </c>
      <c r="I6" s="18" t="str">
        <f>IFERROR(VLOOKUP(D6,DB!A:F,6,0),"")</f>
        <v>SCECO</v>
      </c>
      <c r="J6" s="18" t="str">
        <f>IFERROR(VLOOKUP(D6,DB!A:G,7,0),"")</f>
        <v>Vandalized+Vandalized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45990.447492361112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45990.447492361112</v>
      </c>
      <c r="H8" s="100" t="s">
        <v>39196</v>
      </c>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45990.447492361112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45990.447492361112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45990.447492361112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45990.447492361112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45990.447492361112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45990.447492361112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45990.447492361112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45990.447492361112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45990.447492361112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45990.447492361112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45990.447492361112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45990.447492361112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45990.447492361112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45990.447492361112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45990.447492361112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45990.447492361112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45990.447492361112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45990.447492361112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45990.447492361112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45990.447492361112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45990.447492361112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45990.447492361112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45990.447492361112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45990.447492361112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45990.447492361112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45990.447492361112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45990.447492361112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45990.447492361112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45990.447492361112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45990.447492361112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45990.447492361112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45990.447492361112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45990.447492361112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45990.447492361112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45990.447492361112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45990.447492361112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45990.447492361112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45990.447492361112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45990.447492361112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45990.447492361112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45990.447492361112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45990.447492361112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45990.447492361112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45990.447492361112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45990.447492361112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45990.447492361112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45990.447492361112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45990.447492361112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45990.447492361112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45990.447492361112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45990.447492361112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45990.447492361112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45990.447492361112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45990.447492361112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45990.447492361112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45990.447492361112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45990.447492361112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45990.447492361112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45990.447492361112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45990.447492361112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45990.447492361112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45990.447492361112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45990.447492361112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45990.447492361112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45990.447492361112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45990.447492361112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45990.447492361112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45990.447492361112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45990.447492361112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45990.447492361112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45990.447492361112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45990.447492361112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45990.447492361112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45990.447492361112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45990.447492361112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45990.447492361112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45990.447492361112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45990.447492361112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45990.447492361112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45990.447492361112</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45990.447492361112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45990.447492361112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45990.447492361112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45990.447492361112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45990.447492361112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45990.447492361112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45990.447492361112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45990.447492361112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45990.447492361112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45990.447492361112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45990.447492361112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45990.447492361112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45990.447492361112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45990.447492361112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45990.447492361112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45990.447492361112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45990.447492361112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45990.447492361112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45990.447492361112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45990.447492361112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45990.447492361112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45990.447492361112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45990.447492361112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45990.447492361112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45990.447492361112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45990.447492361112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45990.447492361112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45990.447492361112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45990.447492361112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45990.447492361112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45990.447492361112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45990.447492361112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45990.447492361112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45990.447492361112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45990.447492361112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45990.447492361112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45990.447492361112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45990.447492361112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45990.447492361112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45990.447492361112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45990.447492361112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45990.447492361112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45990.447492361112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45990.447492361112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45990.447492361112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45990.447492361112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45990.447492361112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45990.447492361112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45990.447492361112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45990.447492361112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45990.447492361112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45990.447492361112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45990.447492361112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45990.447492361112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45990.447492361112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45990.447492361112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45990.447492361112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45990.447492361112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45990.447492361112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45990.447492361112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45990.447492361112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45990.447492361112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45990.447492361112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45990.447492361112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45990.447492361112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45990.447492361112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45990.447492361112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45990.447492361112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45990.447492361112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45990.447492361112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45990.447492361112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45990.447492361112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45990.447492361112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45990.447492361112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45990.447492361112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45990.447492361112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45990.447492361112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45990.447492361112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45990.447492361112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45990.447492361112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45990.447492361112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45990.447492361112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45990.447492361112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45990.447492361112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45990.447492361112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45990.447492361112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45990.447492361112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45990.447492361112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45990.447492361112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45990.447492361112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45990.447492361112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45990.447492361112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45990.447492361112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45990.447492361112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45990.447492361112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45990.447492361112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45990.447492361112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45990.447492361112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45990.447492361112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45990.447492361112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45990.447492361112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45990.447492361112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45990.447492361112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45990.447492361112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45990.447492361112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45990.447492361112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45990.447492361112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45990.447492361112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45990.447492361112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45990.447492361112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45990.447492361112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45990.447492361112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45990.447492361112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45990.447492361112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45990.447492361112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45990.447492361112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45990.447492361112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45990.447492361112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45990.447492361112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45990.447492361112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45990.447492361112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45990.447492361112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45990.447492361112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45990.447492361112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45990.447492361112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45990.447492361112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45990.447492361112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45990.447492361112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45990.447492361112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45990.447492361112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45990.447492361112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45990.447492361112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45990.447492361112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45990.447492361112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45990.447492361112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45990.447492361112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45990.447492361112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45990.447492361112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45990.447492361112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45990.447492361112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45990.447492361112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45990.447492361112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45990.447492361112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45990.447492361112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45990.447492361112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45990.447492361112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45990.447492361112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45990.447492361112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45990.447492361112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45990.447492361112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45990.447492361112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45990.447492361112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45990.447492361112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45990.447492361112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45990.447492361112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45990.447492361112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45990.447492361112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45990.447492361112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45990.447492361112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45990.447492361112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45990.447492361112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45990.447492361112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45990.447492361112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45990.447492361112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45990.447492361112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45990.447492361112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45990.447492361112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45990.447492361112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45990.447492361112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45990.447492361112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45990.447492361112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45990.447492361112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45990.447492361112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45990.447492361112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45990.447492361112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45990.447492361112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45990.447492361112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45990.447492361112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45990.447492361112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45990.447492361112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45990.447492361112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45990.447492361112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45990.447492361112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45990.447492361112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45990.447492361112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45990.447492361112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45990.447492361112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45990.447492361112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45990.447492361112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45990.447492361112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45990.447492361112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45990.447492361112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45990.447492361112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45990.447492361112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45990.447492361112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45990.447492361112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45990.447492361112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45990.447492361112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45990.447492361112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45990.447492361112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45990.447492361112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45990.447492361112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45990.447492361112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45990.447492361112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45990.447492361112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45990.447492361112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45990.447492361112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45990.447492361112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45990.447492361112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45990.447492361112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45990.447492361112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45990.447492361112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45990.447492361112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45990.447492361112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45990.447492361112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45990.447492361112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45990.447492361112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45990.447492361112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45990.447492361112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45990.447492361112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45990.447492361112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45990.447492361112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45990.447492361112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45990.447492361112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45990.447492361112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45990.447492361112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45990.447492361112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45990.447492361112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45990.447492361112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45990.447492361112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45990.447492361112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45990.447492361112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45990.447492361112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45990.447492361112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45990.447492361112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45990.447492361112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45990.447492361112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45990.447492361112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45990.447492361112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45990.447492361112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45990.447492361112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45990.447492361112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45990.447492361112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45990.447492361112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45990.447492361112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45990.447492361112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45990.447492361112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45990.447492361112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45990.447492361112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45990.447492361112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45990.447492361112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45990.447492361112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45990.447492361112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45990.447492361112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45990.447492361112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45990.447492361112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45990.447492361112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45990.447492361112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45990.447492361112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45990.447492361112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45990.447492361112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45990.447492361112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45990.447492361112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45990.447492361112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45990.447492361112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45990.447492361112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45990.447492361112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45990.447492361112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45990.447492361112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45990.447492361112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45990.447492361112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45990.447492361112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45990.447492361112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45990.447492361112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45990.447492361112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45990.447492361112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45990.447492361112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45990.447492361112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45990.447492361112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45990.447492361112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45990.447492361112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45990.447492361112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45990.447492361112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45990.447492361112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45990.447492361112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45990.447492361112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45990.447492361112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45990.447492361112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45990.447492361112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45990.447492361112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45990.447492361112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45990.447492361112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45990.447492361112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45990.447492361112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45990.447492361112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45990.447492361112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45990.447492361112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45990.447492361112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45990.447492361112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45990.447492361112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45990.447492361112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45990.447492361112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45990.447492361112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45990.447492361112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45990.447492361112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45990.447492361112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45990.447492361112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45990.447492361112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45990.447492361112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45990.447492361112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45990.447492361112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45990.447492361112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45990.447492361112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45990.447492361112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45990.447492361112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45990.447492361112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45990.447492361112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45990.447492361112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45990.447492361112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45990.447492361112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45990.447492361112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45990.447492361112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45990.447492361112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45990.447492361112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45990.447492361112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45990.447492361112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45990.447492361112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45990.447492361112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45990.447492361112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45990.447492361112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45990.447492361112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45990.447492361112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45990.447492361112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45990.447492361112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45990.447492361112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45990.447492361112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45990.447492361112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45990.447492361112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45990.447492361112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45990.447492361112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45990.447492361112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45990.447492361112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45990.447492361112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45990.447492361112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45990.447492361112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45990.447492361112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45990.447492361112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45990.447492361112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45990.447492361112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45990.447492361112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45990.447492361112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45990.447492361112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45990.447492361112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45990.447492361112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45990.447492361112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45990.447492361112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45990.447492361112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45990.447492361112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45990.447492361112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45990.447492361112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45990.447492361112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45990.447492361112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45990.447492361112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45990.447492361112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45990.447492361112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45990.447492361112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45990.447492361112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45990.447492361112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45990.447492361112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45990.447492361112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45990.447492361112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45990.447492361112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45990.447492361112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45990.447492361112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45990.447492361112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45990.447492361112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45990.447492361112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45990.447492361112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45990.447492361112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45990.447492361112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45990.447492361112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45990.447492361112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45990.447492361112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45990.447492361112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45990.447492361112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45990.447492361112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45990.447492361112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45990.447492361112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45990.447492361112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45990.447492361112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45990.447492361112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45990.447492361112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45990.447492361112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45990.447492361112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45990.447492361112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45990.447492361112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45990.447492361112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45990.447492361112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45990.447492361112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45990.447492361112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45990.447492361112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45990.447492361112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45990.447492361112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45990.447492361112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45990.447492361112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45990.447492361112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45990.447492361112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45990.447492361112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45990.447492361112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45990.447492361112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45990.447492361112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45990.447492361112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45990.447492361112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45990.447492361112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45990.447492361112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45990.447492361112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45990.447492361112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45990.447492361112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45990.447492361112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45990.447492361112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45990.447492361112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45990.447492361112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45990.447492361112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45990.447492361112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45990.447492361112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45990.447492361112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45990.447492361112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45990.447492361112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45990.447492361112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45990.447492361112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45990.447492361112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45990.447492361112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45990.447492361112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45990.447492361112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45990.447492361112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45990.447492361112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45990.447492361112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45990.447492361112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45990.447492361112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45990.447492361112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45990.447492361112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45990.447492361112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45990.447492361112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45990.447492361112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45990.447492361112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45990.447492361112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45990.447492361112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45990.447492361112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45990.447492361112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45990.447492361112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45990.447492361112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45990.447492361112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45990.447492361112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45990.447492361112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45990.447492361112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45990.447492361112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45990.447492361112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45990.447492361112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45990.447492361112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45990.447492361112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45990.447492361112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45990.447492361112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45990.447492361112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45990.447492361112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45990.447492361112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45990.447492361112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45990.447492361112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45990.447492361112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45990.447492361112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45990.447492361112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45990.447492361112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45990.447492361112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45990.447492361112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45990.447492361112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45990.447492361112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45990.447492361112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45990.447492361112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45990.447492361112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45990.447492361112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45990.447492361112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45990.447492361112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45990.447492361112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45990.447492361112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45990.447492361112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45990.447492361112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45990.447492361112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45990.447492361112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45990.447492361112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45990.447492361112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45990.447492361112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45990.447492361112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45990.447492361112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45990.447492361112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45990.447492361112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45990.447492361112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45990.447492361112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45990.447492361112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45990.447492361112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45990.447492361112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45990.447492361112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45990.447492361112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45990.447492361112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45990.447492361112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45990.447492361112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45990.447492361112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45990.447492361112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45990.447492361112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45990.447492361112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45990.447492361112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45990.447492361112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45990.447492361112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45990.447492361112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45990.447492361112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45990.447492361112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45990.447492361112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45990.447492361112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45990.447492361112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45990.447492361112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45990.447492361112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45990.447492361112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45990.447492361112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45990.447492361112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45990.447492361112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45990.447492361112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45990.447492361112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45990.447492361112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45990.447492361112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45990.447492361112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45990.447492361112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45990.447492361112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45990.447492361112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45990.447492361112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45990.447492361112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45990.447492361112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45990.447492361112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45990.447492361112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45990.447492361112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45990.447492361112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45990.447492361112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45990.447492361112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45990.447492361112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45990.447492361112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45990.447492361112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45990.447492361112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45990.447492361112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45990.447492361112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45990.447492361112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45990.447492361112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45990.447492361112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45990.447492361112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45990.447492361112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45990.447492361112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45990.447492361112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45990.447492361112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45990.447492361112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45990.447492361112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45990.447492361112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45990.447492361112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45990.447492361112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45990.447492361112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45990.447492361112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45990.447492361112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45990.447492361112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45990.447492361112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45990.447492361112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45990.447492361112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45990.447492361112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45990.447492361112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45990.447492361112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45990.447492361112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45990.447492361112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45990.447492361112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45990.447492361112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45990.447492361112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45990.447492361112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45990.447492361112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45990.447492361112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45990.447492361112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45990.447492361112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45990.447492361112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45990.447492361112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45990.447492361112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45990.447492361112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45990.447492361112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45990.447492361112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45990.447492361112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45990.447492361112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45990.447492361112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45990.447492361112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45990.447492361112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45990.447492361112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45990.447492361112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45990.447492361112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45990.447492361112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45990.447492361112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45990.447492361112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45990.447492361112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45990.447492361112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45990.447492361112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45990.447492361112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45990.447492361112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45990.447492361112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45990.447492361112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45990.447492361112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45990.447492361112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45990.447492361112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45990.447492361112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45990.447492361112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45990.447492361112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45990.447492361112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45990.447492361112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45990.447492361112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45990.447492361112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45990.447492361112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45990.447492361112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45990.447492361112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45990.447492361112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45990.447492361112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45990.447492361112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45990.447492361112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45990.447492361112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45990.447492361112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45990.447492361112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45990.447492361112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45990.447492361112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45990.447492361112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45990.447492361112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45990.447492361112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45990.447492361112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45990.447492361112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45990.447492361112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45990.447492361112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45990.447492361112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45990.447492361112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45990.447492361112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45990.447492361112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45990.447492361112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45990.447492361112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45990.447492361112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45990.447492361112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45990.447492361112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45990.447492361112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45990.447492361112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45990.447492361112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45990.447492361112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45990.447492361112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45990.447492361112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45990.447492361112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45990.447492361112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45990.447492361112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45990.447492361112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45990.447492361112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45990.447492361112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45990.447492361112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45990.447492361112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45990.447492361112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45990.447492361112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45990.447492361112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45990.447492361112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45990.447492361112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45990.447492361112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45990.447492361112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45990.447492361112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45990.447492361112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45990.447492361112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45990.447492361112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45990.447492361112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45990.447492361112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45990.447492361112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45990.447492361112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45990.447492361112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45990.447492361112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45990.447492361112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45990.447492361112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45990.447492361112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45990.447492361112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45990.447492361112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45990.447492361112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45990.447492361112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45990.447492361112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45990.447492361112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45990.447492361112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45990.447492361112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45990.447492361112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45990.447492361112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45990.447492361112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45990.447492361112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45990.447492361112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45990.447492361112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45990.447492361112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45990.447492361112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45990.447492361112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45990.447492361112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45990.447492361112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45990.447492361112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45990.447492361112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45990.447492361112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45990.447492361112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45990.447492361112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45990.447492361112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45990.447492361112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45990.447492361112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45990.447492361112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45990.447492361112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45990.447492361112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45990.447492361112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45990.447492361112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45990.447492361112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45990.447492361112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45990.447492361112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45990.447492361112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45990.447492361112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45990.447492361112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45990.447492361112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45990.447492361112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45990.447492361112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45990.447492361112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45990.447492361112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45990.447492361112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45990.447492361112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45990.447492361112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45990.447492361112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45990.447492361112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45990.447492361112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45990.447492361112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45990.447492361112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45990.447492361112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45990.447492361112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45990.447492361112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45990.447492361112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45990.447492361112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45990.447492361112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45990.447492361112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45990.447492361112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45990.447492361112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45990.447492361112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45990.447492361112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45990.447492361112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45990.447492361112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45990.447492361112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45990.447492361112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45990.447492361112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45990.447492361112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45990.447492361112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45990.447492361112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45990.447492361112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45990.447492361112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45990.447492361112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45990.447492361112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45990.447492361112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45990.447492361112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45990.447492361112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45990.447492361112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45990.447492361112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45990.447492361112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45990.447492361112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45990.447492361112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45990.447492361112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45990.447492361112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45990.447492361112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45990.447492361112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45990.447492361112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45990.447492361112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45990.447492361112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45990.447492361112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45990.447492361112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45990.447492361112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45990.447492361112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45990.447492361112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45990.447492361112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45990.447492361112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45990.447492361112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45990.447492361112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45990.447492361112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45990.447492361112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45990.447492361112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45990.447492361112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45990.447492361112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45990.447492361112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45990.447492361112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45990.447492361112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45990.447492361112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45990.447492361112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45990.447492361112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45990.447492361112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45990.447492361112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45990.447492361112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45990.447492361112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45990.447492361112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45990.447492361112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45990.447492361112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45990.447492361112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45990.447492361112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45990.447492361112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45990.447492361112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45990.447492361112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45990.447492361112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45990.447492361112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45990.447492361112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45990.447492361112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45990.447492361112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45990.447492361112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45990.447492361112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45990.447492361112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45990.447492361112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45990.447492361112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45990.447492361112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45990.447492361112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45990.447492361112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45990.447492361112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45990.447492361112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45990.447492361112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45990.447492361112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45990.447492361112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45990.447492361112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45990.447492361112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45990.447492361112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45990.447492361112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45990.447492361112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45990.447492361112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45990.447492361112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45990.447492361112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45990.447492361112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45990.447492361112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45990.447492361112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45990.447492361112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45990.447492361112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45990.447492361112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45990.447492361112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45990.447492361112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45990.447492361112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45990.447492361112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45990.447492361112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45990.447492361112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45990.447492361112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45990.447492361112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45990.447492361112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45990.447492361112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45990.447492361112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45990.447492361112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45990.447492361112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45990.447492361112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45990.447492361112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45990.447492361112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45990.447492361112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45990.447492361112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45990.447492361112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45990.447492361112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45990.447492361112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45990.447492361112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45990.447492361112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45990.447492361112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45990.447492361112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45990.447492361112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45990.447492361112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45990.447492361112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45990.447492361112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45990.447492361112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45990.447492361112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45990.447492361112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45990.447492361112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45990.447492361112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45990.447492361112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45990.447492361112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45990.447492361112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45990.447492361112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45990.447492361112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45990.447492361112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45990.447492361112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45990.447492361112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45990.447492361112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45990.447492361112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45990.447492361112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45990.447492361112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45990.447492361112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45990.447492361112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45990.447492361112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45990.447492361112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45990.447492361112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45990.447492361112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45990.447492361112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45990.447492361112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45990.447492361112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45990.447492361112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45990.447492361112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45990.447492361112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45990.447492361112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45990.447492361112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45990.447492361112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45990.447492361112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45990.447492361112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45990.447492361112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45990.447492361112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45990.447492361112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45990.447492361112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45990.447492361112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45990.447492361112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45990.447492361112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45990.447492361112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45990.447492361112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45990.447492361112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45990.447492361112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45990.447492361112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45990.447492361112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45990.447492361112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45990.447492361112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45990.447492361112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45990.447492361112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45990.447492361112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45990.447492361112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45990.447492361112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45990.447492361112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45990.447492361112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45990.447492361112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45990.447492361112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45990.447492361112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45990.447492361112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45990.447492361112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45990.447492361112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45990.447492361112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45990.447492361112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45990.447492361112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45990.447492361112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45990.447492361112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45990.447492361112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45990.447492361112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45990.447492361112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45990.447492361112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45990.447492361112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45990.447492361112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45990.447492361112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45990.447492361112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45990.447492361112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45990.447492361112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45990.447492361112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45990.447492361112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45990.447492361112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45990.447492361112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45990.447492361112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45990.447492361112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45990.447492361112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45990.447492361112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45990.447492361112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45990.447492361112</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A11" sqref="A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286.96677476851619</v>
      </c>
      <c r="H2" s="92">
        <v>45703.474768518521</v>
      </c>
      <c r="I2" s="92" t="str">
        <f>IFERROR(VLOOKUP(D2,DB!A:F,6,0),"")</f>
        <v>SCECO</v>
      </c>
      <c r="J2" s="92" t="str">
        <f>IFERROR(VLOOKUP(D2,DB!A:G,7,0),"")</f>
        <v>Dead</v>
      </c>
      <c r="K2" s="94" t="s">
        <v>39198</v>
      </c>
      <c r="L2" s="88" t="str">
        <f>IFERROR(VLOOKUP(D2,DB!A:I,9,0),"")</f>
        <v>Latis</v>
      </c>
    </row>
    <row r="3" spans="1:16" ht="31.5" customHeight="1">
      <c r="A3" s="110" t="s">
        <v>39199</v>
      </c>
      <c r="B3" s="88" t="str">
        <f>IFERROR(VLOOKUP(D3,DB!A:K,11,0),"")</f>
        <v>R4</v>
      </c>
      <c r="C3" s="90">
        <v>1</v>
      </c>
      <c r="D3" s="88" t="s">
        <v>37915</v>
      </c>
      <c r="E3" s="91" t="s">
        <v>39106</v>
      </c>
      <c r="F3" s="92">
        <v>45990.191666666666</v>
      </c>
      <c r="G3" s="93">
        <f t="shared" ref="G3:G56" ca="1" si="0">IFERROR(NOW()-F3,"")</f>
        <v>0.25582557870802702</v>
      </c>
      <c r="H3" s="92">
        <v>45989.810358796298</v>
      </c>
      <c r="I3" s="110" t="str">
        <f>IFERROR(VLOOKUP(D3,DB!A:F,6,0),"")</f>
        <v>SCECO</v>
      </c>
      <c r="J3" s="110" t="str">
        <f>IFERROR(VLOOKUP(D3,DB!A:G,7,0),"")</f>
        <v>Dead</v>
      </c>
      <c r="K3" s="94" t="s">
        <v>39200</v>
      </c>
      <c r="L3" s="88" t="str">
        <f>IFERROR(VLOOKUP(D3,DB!A:I,9,0),"")</f>
        <v>Latis</v>
      </c>
    </row>
    <row r="4" spans="1:16" ht="35.25" customHeight="1">
      <c r="A4" s="110" t="s">
        <v>39201</v>
      </c>
      <c r="B4" s="110" t="str">
        <f>IFERROR(VLOOKUP(D4,DB!A:K,11,0),"")</f>
        <v>R4</v>
      </c>
      <c r="C4" s="90">
        <v>2</v>
      </c>
      <c r="D4" s="88" t="s">
        <v>39202</v>
      </c>
      <c r="E4" s="91" t="s">
        <v>39106</v>
      </c>
      <c r="F4" s="92">
        <v>45990.36041666667</v>
      </c>
      <c r="G4" s="93">
        <f t="shared" ca="1" si="0"/>
        <v>8.7075578703661449E-2</v>
      </c>
      <c r="H4" s="92">
        <v>45990.084930555553</v>
      </c>
      <c r="I4" s="110" t="str">
        <f>IFERROR(VLOOKUP(D4,DB!A:F,6,0),"")</f>
        <v>SCECO</v>
      </c>
      <c r="J4" s="110" t="str">
        <f>IFERROR(VLOOKUP(D4,DB!A:G,7,0),"")</f>
        <v>Dead</v>
      </c>
      <c r="K4" s="94" t="s">
        <v>39203</v>
      </c>
      <c r="L4" s="88" t="str">
        <f>IFERROR(VLOOKUP(D4,DB!A:I,9,0),"")</f>
        <v>Latis</v>
      </c>
    </row>
    <row r="5" spans="1:16" ht="15" customHeight="1">
      <c r="A5" s="110"/>
      <c r="B5" s="110" t="str">
        <f>IFERROR(VLOOKUP(D5,DB!A:K,11,0),"")</f>
        <v/>
      </c>
      <c r="C5" s="90"/>
      <c r="D5" s="88"/>
      <c r="E5" s="91"/>
      <c r="F5" s="92"/>
      <c r="G5" s="93">
        <f t="shared" ca="1" si="0"/>
        <v>45990.447492245374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45990.447492245374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45990.447492245374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45990.447492245374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45990.447492245374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45990.447492245374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45990.447492245374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45990.447492245374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45990.447492245374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45990.447492245374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45990.447492245374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45990.447492245374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45990.447492245374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45990.447492245374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45990.447492245374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45990.447492245374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45990.447492245374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45990.447492245374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45990.447492245374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45990.447492245374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45990.447492245374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45990.447492245374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45990.447492245374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45990.447492245374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45990.447492245374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45990.447492245374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45990.447492245374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45990.447492245374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45990.447492245374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45990.447492245374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45990.447492245374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45990.447492245374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45990.447492245374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45990.447492245374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45990.447492245374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45990.447492245374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45990.447492245374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45990.447492245374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45990.447492245374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45990.447492245374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45990.447492245374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45990.447492245374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45990.447492245374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45990.447492245374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45990.447492245374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45990.447492245374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45990.447492245374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45990.447492245374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45990.447492245374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45990.447492245374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45990.447492245374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45990.447492245374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45990.447492245374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45990.447492245374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45990.447492245374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45990.447492245374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45990.447492245374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45990.447492245374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45990.447492245374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45990.447492245374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45990.447492245374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45990.447492245374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45990.447492245374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45990.447492245374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45990.447492245374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45990.447492245374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45990.447492245374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45990.447492245374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45990.447492245374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45990.447492245374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45990.447492245374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45990.447492245374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45990.447492245374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45990.447492245374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45990.447492245374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45990.447492245374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45990.447492245374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45990.447492245374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45990.447492245374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45990.447492245374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45990.447492245374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45990.447492245374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45990.447492245374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45990.447492245374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45990.447492245374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45990.447492245374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45990.447492245374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45990.447492245374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45990.447492245374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45990.447492245374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45990.447492245374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45990.447492245374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45990.447492245374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45990.447492245374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45990.447492245374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45990.447492245374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45990.447492245374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45990.447492245374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45990.447492245374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45990.447492245374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45990.447492245374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45990.447492245374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45990.447492245374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45990.447492245374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45990.447492245374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45990.447492245374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45990.447492245374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45990.447492245374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45990.447492245374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45990.447492245374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45990.447492245374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45990.447492245374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45990.447492245374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45990.447492245374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45990.447492245374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45990.447492245374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45990.447492245374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45990.447492245374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45990.447492245374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45990.447492245374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45990.447492245374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45990.447492245374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45990.447492245374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45990.447492245374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45990.447492245374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45990.447492245374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45990.447492245374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45990.447492245374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45990.447492245374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45990.447492245374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45990.447492245374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45990.447492245374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45990.447492361112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45990.447492361112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45990.447492361112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45990.447492361112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45990.447492361112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45990.447492361112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45990.447492361112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45990.447492361112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45990.447492361112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45990.447492361112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45990.447492361112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45990.447492361112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45990.447492361112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45990.447492361112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45990.447492361112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45990.447492361112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45990.447492361112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45990.447492361112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45990.447492361112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45990.447492361112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45990.447492361112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45990.447492361112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45990.447492361112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45990.447492361112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45990.447492361112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45990.447492361112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45990.447492361112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45990.447492361112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45990.447492361112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45990.447492361112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45990.447492361112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45990.447492361112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45990.447492361112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45990.447492361112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45990.447492361112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45990.447492361112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45990.447492361112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45990.447492361112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45990.447492361112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45990.447492361112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45990.447492361112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45990.447492361112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45990.447492361112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45990.447492361112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45990.447492361112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45990.447492361112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45990.447492361112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45990.447492361112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45990.447492361112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45990.447492361112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45990.447492361112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45990.447492361112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45990.447492361112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45990.447492361112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45990.447492361112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45990.447492361112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45990.447492361112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45990.447492361112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45990.447492361112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45990.447492361112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45990.447492361112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45990.447492361112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45990.447492361112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45990.447492361112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45990.447492361112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45990.447492361112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45990.447492361112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45990.447492361112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45990.447492361112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45990.447492361112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45990.447492361112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45990.447492361112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45990.447492361112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45990.447492361112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45990.447492361112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45990.447492361112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45990.447492361112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45990.447492361112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45990.447492361112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45990.447492361112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45990.447492361112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45990.447492361112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45990.447492361112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45990.447492361112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45990.447492361112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45990.447492361112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45990.447492361112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45990.447492361112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45990.447492361112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45990.447492361112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45990.447492361112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45990.447492361112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45990.447492361112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45990.447492361112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45990.447492361112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45990.447492361112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45990.447492361112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45990.447492361112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45990.447492361112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45990.447492361112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45990.447492361112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45990.447492361112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45990.447492361112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45990.447492361112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45990.447492361112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45990.447492361112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45990.447492361112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45990.447492361112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45990.447492361112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45990.447492361112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45990.447492361112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45990.447492361112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45990.447492361112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45990.447492361112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45990.447492361112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45990.447492361112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45990.447492361112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45990.447492361112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45990.447492361112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45990.447492361112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45990.447492361112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45990.447492361112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45990.447492361112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45990.447492361112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45990.447492361112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45990.447492361112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45990.447492361112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45990.447492361112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45990.447492361112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45990.447492361112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45990.447492361112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45990.447492361112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45990.447492361112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45990.447492361112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45990.447492361112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45990.447492361112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45990.447492361112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45990.447492361112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45990.447492361112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45990.447492361112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45990.447492361112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45990.447492361112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45990.447492361112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45990.447492361112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45990.447492361112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45990.447492361112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45990.447492361112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45990.447492361112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45990.447492361112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45990.447492361112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45990.447492361112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45990.447492361112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45990.447492361112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45990.447492361112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45990.447492361112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45990.447492361112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45990.447492361112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45990.447492361112</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tabSelected="1" workbookViewId="0">
      <selection activeCell="K14" sqref="K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39204</v>
      </c>
      <c r="B2" s="37" t="str">
        <f>IFERROR(VLOOKUP(D2,DB!A:K,11,0),"")</f>
        <v>R5</v>
      </c>
      <c r="C2" s="37">
        <v>3</v>
      </c>
      <c r="D2" s="103" t="s">
        <v>36085</v>
      </c>
      <c r="E2" s="37" t="s">
        <v>39106</v>
      </c>
      <c r="F2" s="38">
        <v>45891.832060185188</v>
      </c>
      <c r="G2" s="105">
        <f ca="1">IFERROR(NOW()-F2,"")</f>
        <v>98.61543217592407</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39185</v>
      </c>
      <c r="F3" s="38">
        <v>45926.188877314817</v>
      </c>
      <c r="G3" s="105">
        <f t="shared" ref="G3" ca="1" si="0">IFERROR(NOW()-F3,"")</f>
        <v>64.258615046295745</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39185</v>
      </c>
      <c r="F4" s="107">
        <v>45948.661111111112</v>
      </c>
      <c r="G4" s="108">
        <f t="shared" ref="G4" ca="1" si="1">IFERROR(NOW()-F4,"")</f>
        <v>41.786381249999977</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9.0741936342601548</v>
      </c>
      <c r="H5" s="139">
        <v>45981.360798611109</v>
      </c>
      <c r="I5" s="106" t="str">
        <f>IFERROR(VLOOKUP(D5,DB!A:F,6,0),"")</f>
        <v>SCECO</v>
      </c>
      <c r="J5" s="106" t="str">
        <f>IFERROR(VLOOKUP(D5,DB!A:G,7,0),"")</f>
        <v>Dead</v>
      </c>
      <c r="K5" s="106" t="s">
        <v>39211</v>
      </c>
      <c r="L5" s="106" t="str">
        <f>IFERROR(VLOOKUP(D5,DB!A:I,9,0),"")</f>
        <v>Latis</v>
      </c>
    </row>
    <row r="6" spans="1:13" ht="30.75">
      <c r="A6" s="37" t="s">
        <v>39212</v>
      </c>
      <c r="B6" s="37" t="str">
        <f>IFERROR(VLOOKUP(D6,DB!A:K,11,0),"")</f>
        <v>R5</v>
      </c>
      <c r="C6" s="37">
        <v>1</v>
      </c>
      <c r="D6" s="106" t="s">
        <v>32138</v>
      </c>
      <c r="E6" s="37" t="s">
        <v>39106</v>
      </c>
      <c r="F6" s="38">
        <v>45989.951909722222</v>
      </c>
      <c r="G6" s="138">
        <f ca="1">IFERROR(NOW()-F6,"")</f>
        <v>0.49558252315182472</v>
      </c>
      <c r="H6" s="38">
        <v>45989.971354166664</v>
      </c>
      <c r="I6" s="37" t="str">
        <f>IFERROR(VLOOKUP(D6,DB!A:F,6,0),"")</f>
        <v>SCECO</v>
      </c>
      <c r="J6" s="37" t="str">
        <f>IFERROR(VLOOKUP(D6,DB!A:G,7,0),"")</f>
        <v>Dead</v>
      </c>
      <c r="K6" s="37" t="s">
        <v>39213</v>
      </c>
      <c r="L6" s="37" t="str">
        <f>IFERROR(VLOOKUP(D6,DB!A:I,9,0),"")</f>
        <v>Latis</v>
      </c>
    </row>
    <row r="7" spans="1:13">
      <c r="A7" s="37" t="s">
        <v>39214</v>
      </c>
      <c r="B7" s="37" t="str">
        <f>IFERROR(VLOOKUP(D7,DB!A:K,11,0),"")</f>
        <v>R5</v>
      </c>
      <c r="C7" s="37">
        <v>1</v>
      </c>
      <c r="D7" s="106" t="s">
        <v>34631</v>
      </c>
      <c r="E7" s="37" t="s">
        <v>39106</v>
      </c>
      <c r="F7" s="38">
        <v>45990.439236111109</v>
      </c>
      <c r="G7" s="138">
        <f ca="1">IFERROR(NOW()-F7,"")</f>
        <v>8.2561342642293312E-3</v>
      </c>
      <c r="H7" s="38">
        <v>45990.379513888889</v>
      </c>
      <c r="I7" s="37" t="str">
        <f>IFERROR(VLOOKUP(D7,DB!A:F,6,0),"")</f>
        <v>Generator-SG</v>
      </c>
      <c r="J7" s="37" t="str">
        <f>IFERROR(VLOOKUP(D7,DB!A:G,7,0),"")</f>
        <v>Vandalized</v>
      </c>
      <c r="K7" s="37" t="s">
        <v>39215</v>
      </c>
      <c r="L7" s="37" t="str">
        <f>IFERROR(VLOOKUP(D7,DB!A:I,9,0),"")</f>
        <v>Latis</v>
      </c>
    </row>
    <row r="8" spans="1:13">
      <c r="A8" s="37" t="s">
        <v>39216</v>
      </c>
      <c r="B8" s="37" t="str">
        <f>IFERROR(VLOOKUP(D8,DB!A:K,11,0),"")</f>
        <v>R5</v>
      </c>
      <c r="C8" s="37">
        <v>1</v>
      </c>
      <c r="D8" s="106" t="s">
        <v>38570</v>
      </c>
      <c r="E8" s="37" t="s">
        <v>39106</v>
      </c>
      <c r="F8" s="38">
        <v>45990.446261574078</v>
      </c>
      <c r="G8" s="138">
        <f ca="1">IFERROR(NOW()-F8,"")</f>
        <v>1.2306712960707955E-3</v>
      </c>
      <c r="H8" s="38">
        <v>45990.440011574072</v>
      </c>
      <c r="I8" s="37" t="str">
        <f>IFERROR(VLOOKUP(D8,DB!A:F,6,0),"")</f>
        <v>SCECO</v>
      </c>
      <c r="J8" s="37" t="str">
        <f>IFERROR(VLOOKUP(D8,DB!A:G,7,0),"")</f>
        <v>Haj Removal</v>
      </c>
      <c r="K8" s="37" t="s">
        <v>39217</v>
      </c>
      <c r="L8" s="37" t="str">
        <f>IFERROR(VLOOKUP(D8,DB!A:I,9,0),"")</f>
        <v>Latis</v>
      </c>
    </row>
    <row r="9" spans="1:13">
      <c r="A9" s="37"/>
      <c r="B9" s="37" t="str">
        <f>IFERROR(VLOOKUP(D9,DB!A:K,11,0),"")</f>
        <v/>
      </c>
      <c r="C9" s="37"/>
      <c r="D9" s="106"/>
      <c r="E9" s="37"/>
      <c r="F9" s="38"/>
      <c r="G9" s="138">
        <f ca="1">IFERROR(NOW()-F9,"")</f>
        <v>45990.447492245374</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45990.447492245374</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45990.447492245374</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45990.447492245374</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45990.447492245374</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45990.447492245374</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45990.447492245374</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45990.447492245374</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45990.447492245374</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45990.447492245374</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45990.447492245374</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45990.447492245374</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45990.447492245374</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45990.447492245374</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45990.447492245374</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45990.447492245374</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45990.447492245374</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38">
        <f ca="1">IFERROR(NOW()-F26,"")</f>
        <v>45990.447492245374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45990.447492245374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45990.447492245374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45990.447492245374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45990.447492245374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45990.447492245374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45990.447492245374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45990.447492245374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45990.447492245374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45990.447492245374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45990.447492245374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45990.447492245374</v>
      </c>
      <c r="H37" s="38"/>
      <c r="I37" s="37" t="str">
        <f>IFERROR(VLOOKUP(D37,DB!A:F,6,0),"")</f>
        <v/>
      </c>
      <c r="J37" s="37" t="str">
        <f>IFERROR(VLOOKUP(D37,DB!A:G,7,0),"")</f>
        <v/>
      </c>
      <c r="K37" s="37"/>
      <c r="L37" s="37" t="str">
        <f>IFERROR(VLOOKUP(D37,DB!A:I,9,0),"")</f>
        <v/>
      </c>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45990.447492245374</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45990.447492245374</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45990.447492245374</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45990.447492245374</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45990.447492245374</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45990.447492245374</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45990.447492245374</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45990.447492245374</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45990.447492245374</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45990.447492245374</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45990.447492245374</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45990.447492245374</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45990.447492245374</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45990.447492245374</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45990.447492245374</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45990.447492245374</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45990.447492245374</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45990.447492245374</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45990.447492245374</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45990.447492245374</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45990.447492245374</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45990.447492245374</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45990.447492245374</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45990.447492245374</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45990.447492245374</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45990.447492245374</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45990.447492245374</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45990.447492245374</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45990.447492245374</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45990.447492245374</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45990.447492245374</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45990.447492245374</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45990.447492245374</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45990.447492245374</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45990.447492245374</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45990.447492245374</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45990.447492245374</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45990.447492245374</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45990.447492245374</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45990.447492245374</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45990.447492245374</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45990.447492245374</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45990.447492245374</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45990.447492245374</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45990.447492245374</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45990.447492245374</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45990.447492245374</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45990.447492245374</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45990.447492245374</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45990.447492245374</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45990.447492245374</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45990.447492245374</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45990.447492245374</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45990.447492245374</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45990.447492245374</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45990.447492245374</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45990.447492245374</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45990.447492245374</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45990.447492245374</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45990.447492245374</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45990.447492245374</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45990.447492245374</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45990.447492245374</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45990.447492245374</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45990.447492245374</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45990.447492245374</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45990.447492245374</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45990.447492245374</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45990.447492245374</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45990.447492245374</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45990.447492245374</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45990.447492245374</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45990.447492245374</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45990.447492245374</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45990.447492245374</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45990.447492245374</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45990.447492245374</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45990.447492245374</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45990.447492245374</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45990.447492245374</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45990.447492245374</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45990.447492245374</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45990.447492245374</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45990.447492245374</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45990.447492245374</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45990.447492245374</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45990.447492245374</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45990.447492245374</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45990.447492245374</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45990.447492245374</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45990.447492245374</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45990.447492245374</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45990.447492245374</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45990.447492245374</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45990.447492245374</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45990.447492245374</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45990.447492245374</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45990.447492245374</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45990.447492245374</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45990.447492245374</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45990.447492245374</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45990.447492245374</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45990.447492245374</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45990.447492245374</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45990.447492245374</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45990.447492245374</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45990.447492245374</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45990.447492245374</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45990.447492245374</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45990.447492245374</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45990.447492245374</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45990.447492245374</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45990.447492245374</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45990.447492245374</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45990.447492245374</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45990.447492245374</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45990.447492245374</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45990.447492245374</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45990.447492245374</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45990.447492245374</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45990.447492245374</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45990.447492245374</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45990.447492245374</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45990.447492245374</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45990.447492245374</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45990.447492245374</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45990.447492245374</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45990.447492245374</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45990.447492245374</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45990.447492245374</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45990.447492245374</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45990.447492245374</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45990.447492245374</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45990.447492245374</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45990.447492245374</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45990.447492245374</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45990.447492245374</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45990.447492245374</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45990.447492245374</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45990.447492245374</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45990.447492245374</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45990.447492245374</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45990.447492245374</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45990.447492245374</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45990.447492245374</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45990.447492245374</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45990.447492245374</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45990.447492245374</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45990.447492245374</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45990.447492245374</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45990.447492245374</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45990.447492245374</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45990.447492245374</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45990.447492245374</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45990.447492245374</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45990.447492245374</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45990.447492245374</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45990.447492245374</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45990.447492245374</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45990.447492245374</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45990.447492245374</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45990.447492245374</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45990.447492245374</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45990.447492245374</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45990.447492245374</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45990.447492245374</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45990.447492245374</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45990.447492245374</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45990.447492245374</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45990.447492245374</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45990.447492245374</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45990.447492245374</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45990.447492245374</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45990.447492245374</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45990.447492245374</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45990.447492245374</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45990.447492245374</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45990.447492245374</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45990.447492245374</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45990.447492245374</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45990.447492245374</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45990.447492245374</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45990.447492245374</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45990.447492245374</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45990.447492245374</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45990.447492245374</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45990.447492245374</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45990.447492245374</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45990.447492245374</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45990.447492245374</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45990.447492245374</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45990.447492245374</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45990.447492245374</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45990.447492245374</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45990.447492245374</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45990.447492245374</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45990.447492245374</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45990.447492245374</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45990.447492245374</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45990.447492245374</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45990.447492245374</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45990.447492245374</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45990.447492245374</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45990.447492245374</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45990.447492245374</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45990.447492245374</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45990.447492245374</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45990.447492245374</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45990.447492245374</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45990.447492245374</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45990.447492245374</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45990.447492245374</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45990.447492245374</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45990.447492245374</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45990.447492245374</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45990.447492245374</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45990.447492245374</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45990.447492245374</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45990.447492245374</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45990.447492245374</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45990.447492245374</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45990.447492245374</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45990.447492245374</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45990.447492245374</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45990.447492245374</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45990.447492245374</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45990.447492245374</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45990.447492245374</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45990.447492245374</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45990.447492245374</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45990.447492245374</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45990.447492245374</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45990.447492245374</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45990.447492245374</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45990.447492245374</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45990.447492245374</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45990.447492245374</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45990.447492245374</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45990.447492245374</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45990.447492245374</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45990.447492245374</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45990.447492245374</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45990.447492245374</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45990.447492245374</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45990.447492245374</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45990.447492245374</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45990.447492245374</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45990.447492245374</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45990.447492245374</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45990.447492245374</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45990.447492245374</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45990.447492245374</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45990.447492245374</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45990.447492245374</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45990.447492245374</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45990.447492245374</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45990.447492245374</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45990.447492245374</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45990.447492245374</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45990.447492245374</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45990.447492245374</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45990.447492245374</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45990.447492245374</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45990.447492245374</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45990.447492245374</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45990.447492245374</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45990.447492245374</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45990.447492245374</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45990.447492245374</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45990.447492245374</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45990.447492245374</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45990.447492245374</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45990.447492245374</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45990.447492245374</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45990.447492245374</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45990.447492245374</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45990.447492245374</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45990.447492245374</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45990.447492245374</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45990.447492245374</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45990.447492245374</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45990.447492245374</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45990.447492245374</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45990.447492245374</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45990.447492245374</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45990.447492245374</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45990.447492245374</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45990.447492245374</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45990.447492245374</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45990.447492245374</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45990.447492245374</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45990.447492245374</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45990.447492245374</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45990.447492245374</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45990.447492245374</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45990.447492245374</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45990.447492245374</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45990.447492245374</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45990.447492245374</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45990.447492245374</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45990.447492245374</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45990.447492245374</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45990.447492245374</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45990.447492245374</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45990.447492245374</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45990.447492245374</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45990.447492245374</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45990.447492245374</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45990.447492245374</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45990.447492245374</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45990.447492245374</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45990.447492245374</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45990.447492245374</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45990.447492245374</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45990.447492245374</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45990.447492245374</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45990.447492245374</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45990.447492245374</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45990.447492245374</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45990.447492245374</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45990.447492245374</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45990.447492245374</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45990.447492245374</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45990.447492245374</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45990.447492245374</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45990.447492245374</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45990.447492245374</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45990.447492245374</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45990.447492245374</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45990.447492245374</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45990.447492245374</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45990.447492245374</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45990.447492245374</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45990.447492245374</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45990.447492245374</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45990.447492245374</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45990.447492245374</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45990.447492245374</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45990.447492245374</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45990.447492245374</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45990.447492245374</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45990.447492245374</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45990.447492245374</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45990.447492245374</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45990.447492245374</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45990.447492245374</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45990.447492245374</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45990.447492245374</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45990.447492245374</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45990.447492245374</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45990.447492245374</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45990.447492245374</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45990.447492245374</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45990.447492245374</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45990.447492245374</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45990.447492245374</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45990.447492245374</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45990.447492245374</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45990.447492245374</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45990.447492245374</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45990.447492245374</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45990.447492245374</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45990.447492245374</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45990.447492245374</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45990.447492245374</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45990.447492245374</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45990.447492245374</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45990.447492245374</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45990.447492245374</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45990.447492245374</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45990.447492245374</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45990.447492245374</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45990.447492245374</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45990.447492245374</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45990.447492245374</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45990.447492245374</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45990.447492245374</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45990.447492245374</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45990.447492245374</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45990.447492245374</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45990.447492245374</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45990.447492245374</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45990.447492245374</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45990.447492245374</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45990.447492245374</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45990.447492245374</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45990.447492245374</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45990.447492245374</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45990.447492245374</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45990.447492245374</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45990.447492245374</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45990.447492245374</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45990.447492245374</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45990.447492245374</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45990.447492245374</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45990.447492245374</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45990.447492245374</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45990.447492245374</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45990.447492245374</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45990.447492245374</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45990.447492245374</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45990.447492245374</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45990.447492245374</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45990.447492245374</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45990.447492245374</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45990.447492245374</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45990.447492245374</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45990.447492245374</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45990.447492245374</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45990.447492245374</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45990.447492245374</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45990.447492245374</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45990.447492245374</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45990.447492245374</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45990.447492245374</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45990.447492245374</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45990.447492245374</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45990.447492245374</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45990.447492245374</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45990.447492245374</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45990.447492245374</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45990.447492245374</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45990.447492245374</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45990.447492245374</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45990.447492245374</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45990.447492245374</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45990.447492245374</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45990.447492245374</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45990.447492245374</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45990.447492245374</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45990.447492245374</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45990.447492245374</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45990.447492245374</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45990.447492245374</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45990.447492245374</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45990.447492245374</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45990.447492245374</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45990.447492245374</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45990.447492245374</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45990.447492245374</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45990.447492245374</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45990.447492245374</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45990.447492245374</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45990.447492245374</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45990.447492245374</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45990.447492245374</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45990.447492245374</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45990.447492245374</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45990.447492245374</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45990.447492245374</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45990.447492245374</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45990.447492245374</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45990.447492245374</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45990.447492245374</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45990.447492245374</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45990.447492245374</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45990.447492245374</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45990.447492245374</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45990.447492245374</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45990.447492245374</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45990.447492245374</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45990.447492245374</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45990.447492245374</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45990.447492245374</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45990.447492245374</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45990.447492245374</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45990.447492245374</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45990.447492245374</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45990.447492245374</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45990.447492245374</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45990.447492245374</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45990.447492245374</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45990.447492245374</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45990.447492245374</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45990.447492245374</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45990.447492245374</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45990.447492245374</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45990.447492245374</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45990.447492245374</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45990.447492245374</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45990.447492245374</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45990.447492245374</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45990.447492245374</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45990.447492245374</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45990.447492245374</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45990.447492245374</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45990.447492245374</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45990.447492245374</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45990.447492245374</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45990.447492245374</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45990.447492245374</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2025-11-29T07:44:33Z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