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82" documentId="120_S{2AC9BD13-BADA-5192-A53E-5A8FF88502F6}" xr6:coauthVersionLast="47" xr6:coauthVersionMax="47" xr10:uidLastSave="{9A1835AE-13B5-4E96-A203-BF4E0109896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<sst xmlns="http://schemas.openxmlformats.org/spreadsheetml/2006/main" count="180331" uniqueCount="39149">
  <si>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</si>
  <si>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</si>
  <si>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</si>
  <si>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</si>
  <si>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</si>
  <si>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</si>
  <si>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</si>
  <si>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</si>
  <si>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</si>
  <si>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</si>
  <si>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</si>
  <si>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</si>
  <si>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</si>
  <si>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</si>
  <si>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</si>
  <si>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</si>
  <si>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</si>
  <si>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</si>
  <si>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</si>
  <si>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</si>
  <si>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</si>
  <si>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</si>
  <si>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</si>
  <si>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</si>
  <si>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</si>
  <si>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</si>
  <si>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</si>
  <si>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</si>
  <si>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</si>
  <si>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</si>
  <si>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</si>
  <si>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</si>
  <si>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</si>
  <si>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</si>
  <si>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</si>
  <si>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</si>
  <si>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</si>
  <si>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</si>
  <si>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</si>
  <si>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</si>
  <si>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</si>
  <si>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</si>
  <si>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</si>
  <si>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</si>
  <si>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</si>
  <si>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</si>
  <si>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</si>
  <si>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</si>
  <si>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</si>
  <si>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</si>
  <si>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</si>
  <si>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</si>
  <si>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</si>
  <si>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</si>
  <si>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</si>
  <si>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</si>
  <si>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</si>
  <si>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</si>
  <si>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</si>
  <si>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</si>
  <si>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</si>
  <si>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</si>
  <si>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</si>
  <si>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</si>
  <si>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</si>
  <si>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</si>
  <si>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</si>
  <si>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</si>
  <si>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</si>
  <si>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</si>
  <si>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</si>
  <si>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</si>
  <si>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</si>
  <si>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</si>
  <si>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</si>
  <si>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</si>
  <si>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</si>
  <si>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</si>
  <si>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</si>
  <si>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</si>
  <si>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</si>
  <si>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</si>
  <si>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</si>
  <si>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</si>
  <si>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</si>
  <si>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</si>
  <si>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</si>
  <si>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</si>
  <si>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</si>
  <si>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</si>
  <si>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</si>
  <si>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</si>
  <si>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</si>
  <si>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</si>
  <si>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</si>
  <si>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</si>
  <si>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</si>
  <si>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</si>
  <si>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</si>
  <si>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</si>
  <si>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</si>
  <si>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</si>
  <si>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</si>
  <si>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</si>
  <si>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</si>
  <si>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</si>
  <si>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</si>
  <si>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</si>
  <si>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</si>
  <si>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</si>
  <si>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</si>
  <si>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</si>
  <si>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</si>
  <si>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</si>
  <si>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</si>
  <si>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</si>
  <si>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</si>
  <si>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</si>
  <si>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</si>
  <si>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</si>
  <si>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</si>
  <si>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</si>
  <si>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</si>
  <si>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</si>
  <si>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</si>
  <si>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</si>
  <si>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</si>
  <si>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</si>
  <si>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</si>
  <si>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</si>
  <si>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</si>
  <si>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</si>
  <si>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</si>
  <si>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</si>
  <si>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</si>
  <si>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</si>
  <si>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</si>
  <si>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</si>
  <si>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</si>
  <si>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</si>
  <si>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</si>
  <si>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</si>
  <si>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</si>
  <si>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</si>
  <si>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</si>
  <si>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</si>
  <si>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</si>
  <si>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</si>
  <si>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</si>
  <si>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</si>
  <si>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</si>
  <si>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</si>
  <si>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</si>
  <si>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</si>
  <si>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</si>
  <si>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</si>
  <si>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</si>
  <si>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</si>
  <si>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</si>
  <si>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</si>
  <si>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</si>
  <si>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</si>
  <si>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</si>
  <si>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</si>
  <si>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</si>
  <si>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</si>
  <si>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</si>
  <si>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</si>
  <si>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</si>
  <si>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</si>
  <si>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</si>
  <si>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</si>
  <si>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</si>
  <si>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</si>
  <si>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</si>
  <si>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</si>
  <si>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</si>
  <si>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</si>
  <si>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</si>
  <si>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</si>
  <si>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</si>
  <si>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</si>
  <si>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</si>
  <si>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</si>
  <si>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</si>
  <si>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</si>
  <si>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</si>
  <si>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</si>
  <si>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</si>
  <si>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</si>
  <si>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</si>
  <si>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</si>
  <si>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</si>
  <si>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</si>
  <si>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</si>
  <si>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</si>
  <si>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</si>
  <si>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</si>
  <si>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</si>
  <si>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</si>
  <si>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</si>
  <si>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</si>
  <si>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</si>
  <si>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</si>
  <si>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</si>
  <si>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</si>
  <si>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</si>
  <si>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</si>
  <si>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</si>
  <si>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</si>
  <si>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</si>
  <si>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</si>
  <si>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</si>
  <si>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</si>
  <si>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</si>
  <si>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</si>
  <si>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</si>
  <si>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</si>
  <si>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</si>
  <si>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</si>
  <si>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</si>
  <si>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</si>
  <si>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</si>
  <si>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</si>
  <si>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</si>
  <si>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</si>
  <si>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</si>
  <si>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</si>
  <si>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</si>
  <si>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</si>
  <si>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</si>
  <si>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</si>
  <si>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</si>
  <si>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</si>
  <si>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</si>
  <si>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</si>
  <si>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</si>
  <si>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</si>
  <si>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</si>
  <si>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</si>
  <si>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</si>
  <si>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</si>
  <si>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</si>
  <si>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</si>
  <si>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</si>
  <si>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</si>
  <si>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</si>
  <si>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</si>
  <si>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</si>
  <si>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</si>
  <si>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</si>
  <si>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</si>
  <si>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</si>
  <si>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</si>
  <si>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</si>
  <si>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</si>
  <si>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</si>
  <si>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</si>
  <si>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</si>
  <si>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</si>
  <si>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</si>
  <si>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</si>
  <si>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</si>
  <si>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</si>
  <si>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</si>
  <si>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</si>
  <si>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</si>
  <si>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</si>
  <si>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</si>
  <si>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</si>
  <si>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</si>
  <si>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</si>
  <si>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</si>
  <si>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</si>
  <si>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</si>
  <si>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</si>
  <si>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</si>
  <si>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</si>
  <si>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</si>
  <si>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</si>
  <si>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</si>
  <si>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</si>
  <si>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</si>
  <si>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</si>
  <si>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</si>
  <si>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</si>
  <si>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</si>
  <si>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</si>
  <si>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</si>
  <si>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</si>
  <si>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</si>
  <si>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</si>
  <si>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</si>
  <si>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</si>
  <si>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</si>
  <si>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</si>
  <si>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</si>
  <si>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</si>
  <si>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</si>
  <si>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</si>
  <si>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</si>
  <si>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</si>
  <si>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</si>
  <si>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</si>
  <si>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</si>
  <si>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</si>
  <si>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</si>
  <si>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</si>
  <si>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</si>
  <si>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</si>
  <si>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</si>
  <si>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</si>
  <si>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</si>
  <si>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</si>
  <si>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</si>
  <si>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</si>
  <si>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</si>
  <si>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</si>
  <si>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</si>
  <si>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</si>
  <si>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</si>
  <si>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</si>
  <si>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</si>
  <si>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</si>
  <si>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</si>
  <si>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</si>
  <si>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</si>
  <si>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</si>
  <si>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</si>
  <si>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</si>
  <si>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</si>
  <si>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</si>
  <si>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</si>
  <si>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</si>
  <si>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</si>
  <si>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</si>
  <si>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</si>
  <si>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</si>
  <si>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</si>
  <si>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</si>
  <si>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</si>
  <si>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</si>
  <si>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</si>
  <si>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</si>
  <si>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</si>
  <si>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</si>
  <si>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</si>
  <si>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</si>
  <si>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</si>
  <si>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</si>
  <si>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</si>
  <si>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</si>
  <si>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</si>
  <si>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</si>
  <si>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</si>
  <si>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</si>
  <si>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</si>
  <si>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</si>
  <si>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</si>
  <si>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</si>
  <si>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</si>
  <si>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</si>
  <si>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</si>
  <si>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</si>
  <si>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</si>
  <si>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</si>
  <si>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</si>
  <si>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</si>
  <si>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</si>
  <si>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</si>
  <si>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</si>
  <si>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</si>
  <si>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</si>
  <si>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</si>
  <si>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</si>
  <si>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</si>
  <si>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</si>
  <si>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</si>
  <si>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</si>
  <si>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</si>
  <si>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</si>
  <si>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</si>
  <si>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</si>
  <si>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</si>
  <si>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</si>
  <si>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</si>
  <si>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</si>
  <si>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</si>
  <si>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</si>
  <si>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</si>
  <si>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</si>
  <si>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</si>
  <si>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</si>
  <si>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</si>
  <si>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</si>
  <si>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</si>
  <si>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</si>
  <si>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</si>
  <si>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</si>
  <si>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</si>
  <si>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</si>
  <si>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</si>
  <si>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</si>
  <si>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</si>
  <si>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</si>
  <si>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</si>
  <si>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</si>
  <si>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</si>
  <si>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</si>
  <si>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</si>
  <si>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</si>
  <si>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</si>
  <si>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</si>
  <si>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</si>
  <si>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</si>
  <si>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</si>
  <si>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</si>
  <si>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</si>
  <si>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</si>
  <si>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</si>
  <si>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</si>
  <si>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</si>
  <si>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</si>
  <si>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</si>
  <si>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</si>
  <si>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</si>
  <si>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</si>
  <si>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</si>
  <si>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</si>
  <si>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</si>
  <si>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</si>
  <si>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</si>
  <si>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</si>
  <si>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</si>
  <si>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</si>
  <si>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</si>
  <si>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</si>
  <si>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</si>
  <si>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</si>
  <si>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</si>
  <si>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</si>
  <si>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</si>
  <si>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</si>
  <si>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</si>
  <si>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</si>
  <si>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</si>
  <si>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</si>
  <si>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</si>
  <si>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</si>
  <si>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</si>
  <si>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</si>
  <si>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</si>
  <si>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</si>
  <si>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</si>
  <si>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</si>
  <si>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</si>
  <si>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</si>
  <si>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</si>
  <si>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</si>
  <si>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</si>
  <si>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</si>
  <si>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</si>
  <si>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</si>
  <si>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</si>
  <si>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</si>
  <si>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</si>
  <si>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</si>
  <si>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</si>
  <si>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</si>
  <si>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</si>
  <si>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</si>
  <si>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</si>
  <si>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</si>
  <si>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</si>
  <si>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</si>
  <si>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</si>
  <si>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</si>
  <si>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</si>
  <si>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</si>
  <si>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</si>
  <si>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</si>
  <si>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</si>
  <si>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</si>
  <si>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</si>
  <si>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</si>
  <si>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</si>
  <si>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</si>
  <si>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</si>
  <si>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</si>
  <si>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</si>
  <si>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</si>
  <si>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</si>
  <si>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</si>
  <si>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</si>
  <si>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</si>
  <si>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</si>
  <si>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</si>
  <si>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</si>
  <si>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</si>
  <si>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</si>
  <si>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</si>
  <si>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</si>
  <si>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</si>
  <si>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</si>
  <si>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</si>
  <si>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</si>
  <si>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</si>
  <si>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</si>
  <si>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</si>
  <si>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</si>
  <si>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</si>
  <si>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</si>
  <si>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</si>
  <si>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</si>
  <si>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</si>
  <si>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</si>
  <si>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</si>
  <si>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</si>
  <si>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</si>
  <si>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</si>
  <si>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</si>
  <si>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</si>
  <si>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</si>
  <si>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</si>
  <si>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</si>
  <si>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</si>
  <si>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</si>
  <si>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</si>
  <si>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</si>
  <si>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</si>
  <si>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</si>
  <si>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</si>
  <si>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</si>
  <si>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</si>
  <si>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</si>
  <si>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</si>
  <si>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</si>
  <si>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</si>
  <si>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</si>
  <si>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</si>
  <si>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</si>
  <si>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</si>
  <si>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</si>
  <si>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</si>
  <si>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</si>
  <si>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</si>
  <si>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</si>
  <si>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</si>
  <si>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</si>
  <si>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</si>
  <si>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</si>
  <si>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</si>
  <si>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</si>
  <si>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</si>
  <si>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</si>
  <si>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</si>
  <si>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</si>
  <si>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</si>
  <si>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</si>
  <si>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</si>
  <si>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</si>
  <si>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</si>
  <si>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</si>
  <si>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</si>
  <si>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</si>
  <si>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</si>
  <si>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</si>
  <si>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</si>
  <si>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</si>
  <si>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</si>
  <si>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</si>
  <si>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</si>
  <si>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</si>
  <si>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</si>
  <si>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</si>
  <si>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</si>
  <si>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</si>
  <si>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</si>
  <si>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</si>
  <si>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</si>
  <si>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</si>
  <si>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</si>
  <si>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</si>
  <si>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</si>
  <si>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</si>
  <si>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</si>
  <si>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</si>
  <si>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</si>
  <si>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</si>
  <si>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</si>
  <si>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</si>
  <si>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</si>
  <si>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</si>
  <si>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</si>
  <si>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</si>
  <si>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</si>
  <si>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</si>
  <si>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</si>
  <si>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</si>
  <si>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</si>
  <si>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</si>
  <si>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</si>
  <si>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</si>
  <si>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</si>
  <si>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</si>
  <si>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</si>
  <si>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</si>
  <si>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</si>
  <si>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</si>
  <si>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</si>
  <si>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</si>
  <si>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</si>
  <si>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</si>
  <si>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</si>
  <si>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</si>
  <si>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</si>
  <si>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</si>
  <si>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</si>
  <si>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</si>
  <si>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</si>
  <si>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</si>
  <si>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</si>
  <si>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</si>
  <si>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</si>
  <si>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</si>
  <si>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</si>
  <si>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</si>
  <si>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</si>
  <si>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</si>
  <si>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</si>
  <si>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</si>
  <si>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</si>
  <si>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</si>
  <si>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</si>
  <si>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</si>
  <si>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</si>
  <si>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</si>
  <si>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</si>
  <si>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</si>
  <si>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</si>
  <si>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</si>
  <si>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</si>
  <si>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</si>
  <si>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</si>
  <si>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</si>
  <si>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</si>
  <si>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</si>
  <si>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</si>
  <si>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</si>
  <si>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</si>
  <si>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</si>
  <si>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</si>
  <si>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</si>
  <si>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</si>
  <si>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</si>
  <si>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</si>
  <si>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</si>
  <si>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</si>
  <si>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</si>
  <si>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</si>
  <si>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</si>
  <si>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</si>
  <si>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</si>
  <si>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</si>
  <si>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</si>
  <si>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</si>
  <si>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</si>
  <si>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</si>
  <si>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</si>
  <si>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</si>
  <si>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</si>
  <si>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</si>
  <si>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</si>
  <si>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</si>
  <si>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</si>
  <si>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</si>
  <si>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</si>
  <si>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</si>
  <si>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</si>
  <si>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</si>
  <si>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</si>
  <si>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</si>
  <si>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</si>
  <si>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</si>
  <si>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</si>
  <si>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</si>
  <si>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</si>
  <si>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</si>
  <si>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</si>
  <si>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</si>
  <si>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</si>
  <si>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</si>
  <si>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</si>
  <si>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</si>
  <si>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</si>
  <si>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</si>
  <si>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</si>
  <si>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</si>
  <si>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</si>
  <si>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</si>
  <si>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</si>
  <si>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</si>
  <si>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</si>
  <si>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</si>
  <si>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</si>
  <si>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</si>
  <si>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</si>
  <si>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</si>
  <si>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</si>
  <si>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</si>
  <si>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</si>
  <si>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</si>
  <si>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</si>
  <si>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</si>
  <si>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</si>
  <si>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</si>
  <si>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</si>
  <si>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</si>
  <si>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</si>
  <si>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</si>
  <si>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</si>
  <si>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</si>
  <si>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</si>
  <si>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</si>
  <si>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</si>
  <si>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</si>
  <si>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</si>
  <si>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</si>
  <si>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</si>
  <si>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</si>
  <si>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</si>
  <si>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</si>
  <si>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</si>
  <si>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</si>
  <si>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</si>
  <si>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</si>
  <si>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</si>
  <si>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</si>
  <si>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</si>
  <si>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</si>
  <si>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</si>
  <si>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</si>
  <si>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</si>
  <si>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</si>
  <si>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</si>
  <si>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</si>
  <si>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</si>
  <si>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</si>
  <si>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</si>
  <si>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</si>
  <si>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</si>
  <si>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</si>
  <si>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</si>
  <si>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</si>
  <si>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</si>
  <si>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</si>
  <si>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</si>
  <si>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</si>
  <si>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</si>
  <si>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</si>
  <si>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</si>
  <si>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</si>
  <si>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</si>
  <si>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</si>
  <si>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</si>
  <si>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</si>
  <si>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</si>
  <si>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</si>
  <si>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</si>
  <si>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</si>
  <si>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</si>
  <si>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</si>
  <si>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</si>
  <si>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</si>
  <si>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</si>
  <si>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</si>
  <si>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</si>
  <si>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</si>
  <si>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</si>
  <si>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</si>
  <si>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</si>
  <si>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</si>
  <si>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</si>
  <si>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</si>
  <si>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</si>
  <si>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</si>
  <si>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</si>
  <si>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</si>
  <si>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</si>
  <si>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</si>
  <si>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</si>
  <si>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</si>
  <si>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</si>
  <si>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</si>
  <si>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</si>
  <si>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</si>
  <si>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</si>
  <si>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</si>
  <si>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</si>
  <si>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</si>
  <si>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</si>
  <si>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</si>
  <si>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</si>
  <si>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</si>
  <si>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</si>
  <si>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</si>
  <si>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</si>
  <si>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</si>
  <si>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</si>
  <si>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</si>
  <si>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</si>
  <si>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</si>
  <si>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</si>
  <si>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</si>
  <si>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</si>
  <si>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</si>
  <si>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</si>
  <si>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</si>
  <si>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</si>
  <si>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</si>
  <si>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</si>
  <si>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</si>
  <si>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</si>
  <si>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</si>
  <si>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</si>
  <si>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</si>
  <si>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</si>
  <si>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</si>
  <si>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</si>
  <si>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</si>
  <si>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</si>
  <si>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</si>
  <si>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</si>
  <si>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</si>
  <si>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</si>
  <si>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</si>
  <si>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</si>
  <si>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</si>
  <si>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</si>
  <si>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</si>
  <si>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</si>
  <si>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</si>
  <si>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</si>
  <si>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</si>
  <si>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</si>
  <si>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</si>
  <si>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</si>
  <si>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</si>
  <si>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</si>
  <si>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</si>
  <si>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</si>
  <si>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</si>
  <si>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</si>
  <si>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</si>
  <si>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</si>
  <si>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</si>
  <si>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</si>
  <si>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</si>
  <si>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</si>
  <si>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</si>
  <si>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</si>
  <si>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</si>
  <si>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</si>
  <si>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</si>
  <si>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</si>
  <si>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</si>
  <si>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</si>
  <si>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</si>
  <si>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</si>
  <si>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</si>
  <si>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</si>
  <si>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</si>
  <si>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</si>
  <si>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</si>
  <si>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</si>
  <si>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</si>
  <si>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</si>
  <si>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</si>
  <si>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</si>
  <si>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</si>
  <si>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</si>
  <si>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</si>
  <si>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</si>
  <si>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</si>
  <si>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</si>
  <si>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</si>
  <si>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</si>
  <si>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</si>
  <si>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</si>
  <si>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</si>
  <si>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</si>
  <si>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</si>
  <si>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</si>
  <si>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</si>
  <si>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</si>
  <si>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</si>
  <si>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</si>
  <si>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</si>
  <si>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</si>
  <si>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</si>
  <si>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</si>
  <si>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</si>
  <si>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</si>
  <si>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</si>
  <si>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</si>
  <si>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</si>
  <si>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</si>
  <si>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</si>
  <si>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</si>
  <si>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</si>
  <si>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</si>
  <si>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</si>
  <si>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</si>
  <si>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</si>
  <si>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</si>
  <si>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</si>
  <si>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</si>
  <si>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</si>
  <si>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</si>
  <si>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</si>
  <si>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</si>
  <si>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</si>
  <si>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</si>
  <si>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</si>
  <si>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</si>
  <si>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</si>
  <si>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</si>
  <si>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</si>
  <si>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</si>
  <si>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</si>
  <si>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</si>
  <si>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</si>
  <si>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</si>
  <si>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</si>
  <si>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</si>
  <si>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</si>
  <si>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</si>
  <si>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</si>
  <si>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</si>
  <si>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</si>
  <si>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</si>
  <si>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</si>
  <si>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</si>
  <si>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</si>
  <si>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</si>
  <si>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</si>
  <si>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</si>
  <si>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</si>
  <si>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</si>
  <si>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</si>
  <si>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</si>
  <si>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</si>
  <si>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</si>
  <si>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</si>
  <si>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</si>
  <si>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</si>
  <si>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</si>
  <si>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</si>
  <si>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</si>
  <si>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</si>
  <si>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</si>
  <si>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</si>
  <si>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</si>
  <si>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</si>
  <si>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</si>
  <si>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</si>
  <si>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</si>
  <si>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</si>
  <si>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</si>
  <si>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</si>
  <si>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</si>
  <si>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</si>
  <si>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</si>
  <si>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</si>
  <si>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</si>
  <si>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</si>
  <si>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</si>
  <si>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</si>
  <si>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</si>
  <si>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</si>
  <si>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</si>
  <si>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</si>
  <si>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</si>
  <si>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</si>
  <si>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</si>
  <si>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</si>
  <si>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</si>
  <si>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</si>
  <si>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</si>
  <si>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</si>
  <si>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</si>
  <si>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</si>
  <si>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</si>
  <si>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</si>
  <si>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</si>
  <si>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</si>
  <si>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</si>
  <si>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</si>
  <si>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</si>
  <si>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</si>
  <si>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</si>
  <si>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</si>
  <si>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</si>
  <si>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</si>
  <si>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</si>
  <si>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</si>
  <si>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</si>
  <si>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</si>
  <si>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</si>
  <si>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</si>
  <si>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</si>
  <si>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</si>
  <si>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</si>
  <si>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</si>
  <si>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</si>
  <si>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</si>
  <si>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</si>
  <si>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</si>
  <si>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</si>
  <si>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</si>
  <si>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</si>
  <si>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</si>
  <si>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</si>
  <si>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</si>
  <si>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</si>
  <si>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</si>
  <si>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</si>
  <si>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</si>
  <si>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</si>
  <si>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</si>
  <si>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</si>
  <si>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</si>
  <si>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</si>
  <si>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</si>
  <si>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</si>
  <si>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</si>
  <si>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</si>
  <si>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</si>
  <si>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</si>
  <si>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</si>
  <si>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</si>
  <si>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</si>
  <si>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</si>
  <si>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</si>
  <si>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</si>
  <si>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</si>
  <si>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</si>
  <si>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</si>
  <si>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</si>
  <si>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</si>
  <si>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</si>
  <si>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</si>
  <si>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</si>
  <si>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</si>
  <si>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</si>
  <si>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</si>
  <si>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</si>
  <si>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</si>
  <si>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</si>
  <si>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</si>
  <si>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</si>
  <si>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</si>
  <si>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</si>
  <si>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</si>
  <si>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</si>
  <si>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</si>
  <si>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</si>
  <si>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</si>
  <si>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</si>
  <si>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</si>
  <si>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</si>
  <si>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</si>
  <si>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</si>
  <si>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</si>
  <si>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</si>
  <si>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</si>
  <si>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</si>
  <si>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</si>
  <si>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</si>
  <si>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</si>
  <si>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</si>
  <si>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</si>
  <si>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</si>
  <si>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</si>
  <si>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</si>
  <si>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</si>
  <si>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</si>
  <si>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</si>
  <si>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</si>
  <si>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</si>
  <si>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</si>
  <si>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</si>
  <si>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</si>
  <si>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</si>
  <si>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</si>
  <si>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</si>
  <si>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</si>
  <si>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</si>
  <si>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</si>
  <si>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</si>
  <si>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</si>
  <si>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</si>
  <si>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</si>
  <si>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</si>
  <si>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</si>
  <si>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</si>
  <si>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</si>
  <si>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</si>
  <si>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</si>
  <si>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</si>
  <si>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</si>
  <si>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</si>
  <si>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</si>
  <si>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</si>
  <si>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</si>
  <si>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</si>
  <si>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</si>
  <si>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</si>
  <si>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</si>
  <si>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</si>
  <si>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</si>
  <si>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</si>
  <si>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</si>
  <si>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</si>
  <si>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</si>
  <si>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</si>
  <si>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</si>
  <si>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</si>
  <si>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</si>
  <si>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</si>
  <si>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</si>
  <si>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</si>
  <si>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</si>
  <si>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</si>
  <si>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</si>
  <si>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</si>
  <si>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</si>
  <si>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</si>
  <si>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</si>
  <si>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</si>
  <si>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</si>
  <si>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</si>
  <si>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</si>
  <si>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</si>
  <si>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</si>
  <si>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</si>
  <si>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</si>
  <si>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</si>
  <si>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</si>
  <si>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</si>
  <si>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</si>
  <si>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</si>
  <si>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</si>
  <si>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</si>
  <si>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</si>
  <si>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</si>
  <si>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</si>
  <si>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</si>
  <si>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</si>
  <si>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</si>
  <si>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</si>
  <si>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</si>
  <si>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</si>
  <si>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</si>
  <si>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</si>
  <si>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</si>
  <si>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</si>
  <si>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</si>
  <si>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</si>
  <si>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</si>
  <si>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</si>
  <si>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</si>
  <si>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</si>
  <si>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</si>
  <si>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</si>
  <si>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</si>
  <si>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</si>
  <si>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</si>
  <si>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</si>
  <si>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</si>
  <si>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</si>
  <si>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</si>
  <si>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</si>
  <si>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</si>
  <si>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</si>
  <si>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</si>
  <si>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</si>
  <si>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</si>
  <si>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</si>
  <si>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</si>
  <si>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</si>
  <si>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</si>
  <si>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</si>
  <si>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</si>
  <si>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</si>
  <si>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</si>
  <si>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</si>
  <si>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</si>
  <si>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</si>
  <si>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</si>
  <si>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</si>
  <si>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</si>
  <si>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</si>
  <si>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</si>
  <si>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</si>
  <si>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</si>
  <si>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</si>
  <si>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</si>
  <si>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</si>
  <si>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</si>
  <si>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</si>
  <si>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</si>
  <si>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</si>
  <si>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</si>
  <si>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</si>
  <si>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</si>
  <si>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</si>
  <si>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</si>
  <si>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</si>
  <si>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</si>
  <si>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</si>
  <si>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</si>
  <si>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</si>
  <si>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</si>
  <si>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</si>
  <si>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</si>
  <si>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</si>
  <si>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</si>
  <si>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</si>
  <si>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</si>
  <si>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</si>
  <si>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</si>
  <si>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</si>
  <si>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</si>
  <si>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</si>
  <si>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</si>
  <si>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</si>
  <si>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</si>
  <si>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</si>
  <si>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</si>
  <si>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</si>
  <si>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</si>
  <si>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</si>
  <si>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</si>
  <si>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</si>
  <si>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</si>
  <si>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</si>
  <si>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</si>
  <si>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</si>
  <si>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</si>
  <si>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</si>
  <si>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</si>
  <si>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</si>
  <si>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</si>
  <si>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</si>
  <si>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</si>
  <si>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</si>
  <si>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</si>
  <si>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</si>
  <si>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</si>
  <si>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</si>
  <si>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</si>
  <si>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</si>
  <si>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</si>
  <si>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</si>
  <si>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</si>
  <si>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</si>
  <si>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</si>
  <si>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</si>
  <si>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</si>
  <si>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</si>
  <si>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</si>
  <si>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</si>
  <si>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</si>
  <si>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</si>
  <si>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</si>
  <si>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</si>
  <si>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</si>
  <si>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</si>
  <si>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</si>
  <si>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</si>
  <si>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</si>
  <si>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</si>
  <si>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</si>
  <si>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</si>
  <si>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</si>
  <si>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</si>
  <si>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</si>
  <si>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</si>
  <si>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</si>
  <si>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</si>
  <si>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</si>
  <si>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</si>
  <si>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</si>
  <si>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</si>
  <si>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</si>
  <si>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</si>
  <si>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</si>
  <si>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</si>
  <si>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</si>
  <si>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</si>
  <si>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</si>
  <si>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</si>
  <si>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</si>
  <si>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</si>
  <si>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</si>
  <si>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</si>
  <si>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</si>
  <si>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</si>
  <si>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</si>
  <si>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</si>
  <si>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</si>
  <si>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</si>
  <si>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</si>
  <si>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</si>
  <si>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</si>
  <si>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</si>
  <si>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</si>
  <si>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</si>
  <si>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</si>
  <si>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</si>
  <si>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</si>
  <si>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</si>
  <si>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</si>
  <si>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</si>
  <si>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</si>
  <si>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</si>
  <si>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</si>
  <si>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</si>
  <si>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</si>
  <si>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</si>
  <si>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</si>
  <si>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</si>
  <si>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</si>
  <si>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</si>
  <si>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</si>
  <si>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</si>
  <si>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</si>
  <si>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</si>
  <si>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</si>
  <si>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</si>
  <si>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</si>
  <si>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</si>
  <si>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</si>
  <si>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</si>
  <si>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</si>
  <si>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</si>
  <si>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</si>
  <si>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</si>
  <si>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</si>
  <si>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</si>
  <si>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</si>
  <si>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</si>
  <si>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</si>
  <si>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</si>
  <si>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</si>
  <si>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</si>
  <si>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</si>
  <si>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</si>
  <si>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</si>
  <si>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</si>
  <si>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</si>
  <si>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</si>
  <si>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</si>
  <si>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</si>
  <si>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</si>
  <si>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</si>
  <si>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</si>
  <si>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</si>
  <si>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</si>
  <si>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</si>
  <si>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</si>
  <si>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</si>
  <si>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</si>
  <si>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</si>
  <si>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</si>
  <si>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</si>
  <si>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</si>
  <si>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</si>
  <si>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</si>
  <si>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</si>
  <si>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</si>
  <si>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</si>
  <si>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</si>
  <si>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</si>
  <si>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</si>
  <si>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</si>
  <si>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</si>
  <si>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</si>
  <si>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</si>
  <si>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</si>
  <si>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</si>
  <si>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</si>
  <si>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</si>
  <si>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</si>
  <si>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</si>
  <si>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</si>
  <si>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</si>
  <si>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</si>
  <si>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</si>
  <si>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</si>
  <si>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</si>
  <si>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</si>
  <si>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</si>
  <si>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</si>
  <si>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</si>
  <si>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</si>
  <si>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</si>
  <si>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</si>
  <si>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</si>
  <si>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</si>
  <si>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</si>
  <si>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</si>
  <si>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</si>
  <si>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</si>
  <si>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</si>
  <si>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</si>
  <si>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</si>
  <si>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</si>
  <si>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</si>
  <si>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</si>
  <si>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</si>
  <si>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</si>
  <si>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</si>
  <si>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</si>
  <si>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</si>
  <si>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</si>
  <si>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</si>
  <si>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</si>
  <si>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</si>
  <si>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</si>
  <si>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</si>
  <si>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</si>
  <si>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</si>
  <si>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</si>
  <si>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</si>
  <si>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</si>
  <si>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</si>
  <si>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</si>
  <si>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</si>
  <si>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</si>
  <si>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</si>
  <si>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</si>
  <si>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</si>
  <si>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</si>
  <si>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</si>
  <si>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</si>
  <si>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</si>
  <si>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</si>
  <si>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</si>
  <si>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</si>
  <si>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</si>
  <si>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</si>
  <si>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</si>
  <si>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</si>
  <si>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</si>
  <si>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</si>
  <si>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</si>
  <si>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</si>
  <si>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</si>
  <si>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</si>
  <si>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</si>
  <si>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</si>
  <si>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</si>
  <si>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</si>
  <si>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</si>
  <si>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</si>
  <si>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</si>
  <si>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</si>
  <si>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</si>
  <si>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</si>
  <si>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</si>
  <si>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</si>
  <si>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</si>
  <si>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</si>
  <si>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</si>
  <si>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</si>
  <si>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</si>
  <si>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</si>
  <si>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</si>
  <si>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</si>
  <si>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</si>
  <si>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</si>
  <si>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</si>
  <si>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</si>
  <si>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</si>
  <si>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</si>
  <si>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</si>
  <si>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</si>
  <si>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</si>
  <si>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</si>
  <si>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</si>
  <si>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</si>
  <si>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</si>
  <si>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</si>
  <si>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</si>
  <si>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</si>
  <si>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</si>
  <si>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</si>
  <si>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</si>
  <si>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</si>
  <si>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</si>
  <si>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</si>
  <si>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</si>
  <si>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</si>
  <si>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</si>
  <si>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</si>
  <si>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</si>
  <si>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</si>
  <si>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</si>
  <si>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</si>
  <si>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</si>
  <si>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</si>
  <si>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</si>
  <si>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</si>
  <si>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</si>
  <si>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</si>
  <si>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</si>
  <si>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</si>
  <si>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</si>
  <si>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</si>
  <si>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</si>
  <si>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</si>
  <si>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</si>
  <si>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</si>
  <si>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</si>
  <si>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</si>
  <si>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</si>
  <si>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</si>
  <si>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</si>
  <si>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</si>
  <si>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</si>
  <si>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</si>
  <si>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</si>
  <si>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</si>
  <si>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</si>
  <si>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</si>
  <si>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</si>
  <si>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</si>
  <si>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</si>
  <si>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</si>
  <si>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</si>
  <si>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</si>
  <si>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</si>
  <si>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</si>
  <si>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</si>
  <si>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</si>
  <si>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</si>
  <si>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</si>
  <si>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</si>
  <si>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</si>
  <si>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</si>
  <si>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</si>
  <si>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</si>
  <si>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</si>
  <si>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</si>
  <si>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</si>
  <si>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</si>
  <si>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</si>
  <si>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</si>
  <si>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</si>
  <si>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</si>
  <si>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</si>
  <si>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</si>
  <si>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</si>
  <si>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</si>
  <si>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</si>
  <si>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</si>
  <si>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</si>
  <si>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</si>
  <si>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</si>
  <si>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</si>
  <si>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</si>
  <si>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</si>
  <si>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</si>
  <si>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</si>
  <si>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</si>
  <si>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</si>
  <si>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</si>
  <si>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</si>
  <si>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</si>
  <si>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</si>
  <si>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</si>
  <si>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</si>
  <si>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</si>
  <si>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</si>
  <si>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</si>
  <si>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</si>
  <si>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</si>
  <si>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</si>
  <si>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</si>
  <si>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</si>
  <si>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</si>
  <si>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</si>
  <si>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</si>
  <si>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</si>
  <si>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</si>
  <si>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</si>
  <si>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</si>
  <si>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</si>
  <si>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</si>
  <si>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</si>
  <si>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</si>
  <si>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</si>
  <si>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</si>
  <si>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</si>
  <si>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</si>
  <si>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</si>
  <si>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</si>
  <si>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</si>
  <si>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</si>
  <si>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</si>
  <si>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</si>
  <si>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</si>
  <si>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</si>
  <si>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</si>
  <si>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</si>
  <si>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</si>
  <si>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</si>
  <si>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</si>
  <si>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</si>
  <si>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</si>
  <si>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</si>
  <si>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</si>
  <si>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</si>
  <si>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</si>
  <si>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</si>
  <si>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</si>
  <si>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</si>
  <si>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</si>
  <si>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</si>
  <si>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</si>
  <si>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</si>
  <si>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</si>
  <si>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</si>
  <si>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</si>
  <si>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</si>
  <si>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</si>
  <si>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</si>
  <si>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</si>
  <si>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</si>
  <si>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</si>
  <si>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</si>
  <si>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</si>
  <si>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</si>
  <si>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</si>
  <si>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</si>
  <si>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</si>
  <si>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</si>
  <si>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</si>
  <si>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</si>
  <si>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</si>
  <si>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</si>
  <si>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</si>
  <si>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</si>
  <si>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</si>
  <si>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</si>
  <si>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</si>
  <si>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</si>
  <si>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</si>
  <si>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</si>
  <si>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</si>
  <si>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</si>
  <si>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</si>
  <si>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</si>
  <si>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</si>
  <si>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</si>
  <si>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</si>
  <si>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</si>
  <si>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</si>
  <si>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</si>
  <si>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</si>
  <si>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</si>
  <si>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</si>
  <si>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</si>
  <si>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</si>
  <si>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</si>
  <si>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</si>
  <si>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</si>
  <si>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</si>
  <si>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</si>
  <si>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</si>
  <si>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</si>
  <si>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</si>
  <si>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</si>
  <si>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</si>
  <si>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</si>
  <si>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</si>
  <si>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</si>
  <si>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</si>
  <si>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</si>
  <si>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</si>
  <si>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</si>
  <si>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</si>
  <si>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</si>
  <si>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</si>
  <si>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</si>
  <si>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</si>
  <si>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</si>
  <si>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</si>
  <si>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</si>
  <si>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</si>
  <si>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</si>
  <si>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</si>
  <si>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</si>
  <si>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</si>
  <si>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</si>
  <si>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</si>
  <si>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</si>
  <si>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</si>
  <si>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</si>
  <si>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</si>
  <si>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</si>
  <si>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</si>
  <si>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</si>
  <si>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</si>
  <si>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</si>
  <si>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</si>
  <si>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</si>
  <si>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</si>
  <si>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</si>
  <si>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</si>
  <si>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</si>
  <si>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</si>
  <si>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</si>
  <si>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</si>
  <si>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</si>
  <si>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</si>
  <si>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</si>
  <si>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</si>
  <si>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</si>
  <si>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</si>
  <si>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</si>
  <si>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</si>
  <si>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</si>
  <si>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</si>
  <si>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</si>
  <si>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</si>
  <si>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</si>
  <si>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</si>
  <si>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</si>
  <si>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</si>
  <si>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</si>
  <si>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</si>
  <si>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</si>
  <si>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</si>
  <si>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</si>
  <si>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</si>
  <si>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</si>
  <si>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</si>
  <si>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</si>
  <si>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</si>
  <si>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</si>
  <si>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</si>
  <si>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</si>
  <si>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</si>
  <si>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</si>
  <si>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</si>
  <si>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</si>
  <si>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</si>
  <si>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</si>
  <si>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</si>
  <si>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</si>
  <si>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</si>
  <si>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</si>
  <si>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</si>
  <si>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</si>
  <si>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</si>
  <si>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</si>
  <si>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</si>
  <si>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</si>
  <si>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</si>
  <si>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</si>
  <si>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</si>
  <si>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</si>
  <si>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</si>
  <si>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</si>
  <si>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</si>
  <si>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</si>
  <si>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</si>
  <si>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</si>
  <si>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</si>
  <si>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</si>
  <si>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</si>
  <si>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</si>
  <si>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</si>
  <si>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</si>
  <si>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</si>
  <si>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</si>
  <si>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</si>
  <si>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</si>
  <si>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</si>
  <si>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</si>
  <si>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</si>
  <si>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</si>
  <si>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</si>
  <si>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</si>
  <si>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</si>
  <si>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</si>
  <si>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</si>
  <si>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</si>
  <si>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</si>
  <si>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</si>
  <si>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</si>
  <si>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</si>
  <si>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</si>
  <si>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</si>
  <si>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</si>
  <si>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</si>
  <si>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</si>
  <si>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</si>
  <si>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</si>
  <si>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</si>
  <si>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</si>
  <si>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</si>
  <si>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</si>
  <si>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</si>
  <si>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</si>
  <si>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</si>
  <si>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</si>
  <si>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</si>
  <si>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</si>
  <si>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</si>
  <si>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</si>
  <si>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</si>
  <si>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</si>
  <si>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</si>
  <si>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</si>
  <si>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</si>
  <si>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</si>
  <si>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</si>
  <si>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</si>
  <si>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</si>
  <si>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</si>
  <si>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</si>
  <si>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</si>
  <si>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</si>
  <si>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</si>
  <si>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</si>
  <si>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</si>
  <si>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</si>
  <si>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</si>
  <si>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</si>
  <si>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</si>
  <si>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</si>
  <si>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</si>
  <si>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</si>
  <si>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</si>
  <si>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</si>
  <si>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</si>
  <si>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</si>
  <si>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</si>
  <si>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</si>
  <si>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</si>
  <si>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</si>
  <si>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</si>
  <si>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</si>
  <si>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</si>
  <si>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</si>
  <si>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</si>
  <si>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</si>
  <si>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</si>
  <si>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</si>
  <si>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</si>
  <si>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</si>
  <si>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</si>
  <si>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</si>
  <si>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</si>
  <si>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</si>
  <si>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</si>
  <si>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</si>
  <si>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</si>
  <si>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</si>
  <si>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</si>
  <si>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</si>
  <si>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</si>
  <si>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</si>
  <si>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</si>
  <si>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</si>
  <si>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</si>
  <si>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</si>
  <si>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</si>
  <si>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</si>
  <si>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</si>
  <si>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</si>
  <si>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</si>
  <si>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</si>
  <si>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</si>
  <si>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</si>
  <si>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</si>
  <si>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</si>
  <si>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</si>
  <si>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</si>
  <si>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</si>
  <si>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</si>
  <si>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</si>
  <si>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</si>
  <si>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</si>
  <si>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</si>
  <si>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</si>
  <si>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</si>
  <si>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</si>
  <si>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</si>
  <si>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</si>
  <si>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</si>
  <si>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</si>
  <si>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</si>
  <si>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</si>
  <si>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</si>
  <si>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</si>
  <si>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</si>
  <si>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</si>
  <si>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</si>
  <si>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</si>
  <si>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</si>
  <si>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</si>
  <si>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</si>
  <si>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</si>
  <si>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</si>
  <si>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</si>
  <si>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</si>
  <si>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</si>
  <si>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</si>
  <si>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</si>
  <si>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</si>
  <si>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</si>
  <si>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</si>
  <si>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</si>
  <si>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</si>
  <si>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</si>
  <si>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</si>
  <si>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</si>
  <si>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</si>
  <si>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</si>
  <si>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</si>
  <si>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</si>
  <si>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</si>
  <si>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</si>
  <si>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</si>
  <si>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</si>
  <si>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</si>
  <si>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</si>
  <si>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</si>
  <si>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</si>
  <si>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</si>
  <si>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</si>
  <si>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</si>
  <si>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</si>
  <si>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</si>
  <si>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</si>
  <si>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</si>
  <si>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</si>
  <si>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</si>
  <si>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</si>
  <si>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</si>
  <si>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</si>
  <si>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</si>
  <si>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</si>
  <si>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</si>
  <si>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</si>
  <si>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</si>
  <si>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</si>
  <si>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</si>
  <si>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</si>
  <si>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</si>
  <si>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</si>
  <si>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</si>
  <si>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</si>
  <si>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</si>
  <si>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</si>
  <si>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</si>
  <si>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</si>
  <si>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</si>
  <si>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</si>
  <si>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</si>
  <si>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</si>
  <si>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</si>
  <si>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</si>
  <si>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</si>
  <si>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</si>
  <si>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</si>
  <si>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</si>
  <si>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</si>
  <si>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</si>
  <si>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</si>
  <si>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</si>
  <si>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</si>
  <si>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</si>
  <si>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</si>
  <si>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</si>
  <si>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</si>
  <si>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</si>
  <si>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</si>
  <si>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</si>
  <si>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</si>
  <si>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</si>
  <si>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</si>
  <si>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</si>
  <si>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</si>
  <si>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</si>
  <si>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</si>
  <si>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</si>
  <si>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</si>
  <si>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</si>
  <si>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</si>
  <si>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</si>
  <si>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</si>
  <si>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</si>
  <si>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</si>
  <si>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</si>
  <si>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</si>
  <si>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</si>
  <si>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</si>
  <si>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</si>
  <si>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</si>
  <si>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</si>
  <si>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</si>
  <si>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</si>
  <si>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</si>
  <si>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</si>
  <si>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</si>
  <si>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</si>
  <si>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</si>
  <si>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</si>
  <si>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</si>
  <si>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</si>
  <si>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</si>
  <si>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</si>
  <si>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</si>
  <si>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</si>
  <si>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</si>
  <si>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</si>
  <si>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</si>
  <si>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</si>
  <si>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</si>
  <si>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</si>
  <si>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</si>
  <si>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</si>
  <si>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</si>
  <si>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</si>
  <si>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</si>
  <si>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</si>
  <si>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</si>
  <si>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</si>
  <si>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</si>
  <si>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</si>
  <si>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</si>
  <si>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</si>
  <si>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</si>
  <si>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</si>
  <si>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</si>
  <si>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</si>
  <si>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</si>
  <si>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</si>
  <si>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</si>
  <si>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</si>
  <si>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</si>
  <si>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</si>
  <si>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</si>
  <si>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</si>
  <si>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</si>
  <si>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</si>
  <si>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</si>
  <si>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</si>
  <si>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</si>
  <si>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</si>
  <si>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</si>
  <si>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</si>
  <si>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</si>
  <si>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</si>
  <si>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</si>
  <si>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</si>
  <si>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</si>
  <si>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</si>
  <si>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</si>
  <si>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</si>
  <si>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</si>
  <si>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</si>
  <si>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</si>
  <si>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</si>
  <si>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</si>
  <si>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</si>
  <si>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</si>
  <si>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</si>
  <si>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</si>
  <si>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</si>
  <si>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</si>
  <si>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</si>
  <si>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</si>
  <si>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</si>
  <si>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</si>
  <si>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</si>
  <si>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</si>
  <si>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</si>
  <si>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</si>
  <si>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</si>
  <si>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</si>
  <si>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</si>
  <si>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</si>
  <si>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</si>
  <si>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</si>
  <si>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</si>
  <si>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</si>
  <si>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</si>
  <si>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</si>
  <si>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</si>
  <si>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</si>
  <si>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</si>
  <si>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</si>
  <si>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</si>
  <si>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</si>
  <si>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</si>
  <si>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</si>
  <si>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</si>
  <si>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</si>
  <si>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</si>
  <si>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</si>
  <si>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</si>
  <si>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</si>
  <si>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</si>
  <si>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</si>
  <si>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</si>
  <si>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</si>
  <si>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</si>
  <si>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</si>
  <si>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</si>
  <si>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</si>
  <si>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</si>
  <si>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</si>
  <si>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</si>
  <si>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</si>
  <si>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</si>
  <si>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</si>
  <si>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</si>
  <si>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</si>
  <si>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</si>
  <si>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</si>
  <si>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</si>
  <si>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</si>
  <si>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</si>
  <si>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</si>
  <si>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</si>
  <si>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</si>
  <si>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</si>
  <si>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</si>
  <si>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</si>
  <si>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</si>
  <si>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</si>
  <si>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</si>
  <si>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</si>
  <si>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</si>
  <si>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</si>
  <si>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</si>
  <si>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</si>
  <si>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</si>
  <si>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</si>
  <si>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</si>
  <si>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</si>
  <si>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</si>
  <si>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</si>
  <si>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</si>
  <si>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</si>
  <si>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</si>
  <si>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</si>
  <si>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</si>
  <si>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</si>
  <si>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</si>
  <si>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</si>
  <si>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</si>
  <si>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</si>
  <si>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</si>
  <si>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</si>
  <si>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</si>
  <si>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</si>
  <si>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</si>
  <si>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</si>
  <si>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</si>
  <si>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</si>
  <si>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</si>
  <si>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</si>
  <si>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</si>
  <si>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</si>
  <si>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</si>
  <si>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</si>
  <si>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</si>
  <si>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</si>
  <si>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</si>
  <si>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</si>
  <si>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</si>
  <si>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</si>
  <si>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</si>
  <si>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</si>
  <si>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</si>
  <si>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</si>
  <si>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</si>
  <si>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</si>
  <si>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</si>
  <si>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</si>
  <si>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</si>
  <si>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</si>
  <si>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</si>
  <si>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</si>
  <si>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</si>
  <si>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</si>
  <si>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</si>
  <si>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</si>
  <si>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</si>
  <si>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</si>
  <si>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</si>
  <si>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</si>
  <si>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</si>
  <si>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</si>
  <si>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</si>
  <si>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</si>
  <si>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</si>
  <si>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</si>
  <si>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</si>
  <si>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</si>
  <si>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</si>
  <si>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</si>
  <si>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</si>
  <si>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</si>
  <si>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</si>
  <si>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</si>
  <si>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</si>
  <si>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</si>
  <si>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</si>
  <si>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</si>
  <si>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</si>
  <si>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</si>
  <si>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</si>
  <si>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</si>
  <si>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</si>
  <si>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</si>
  <si>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</si>
  <si>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</si>
  <si>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</si>
  <si>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</si>
  <si>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</si>
  <si>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</si>
  <si>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</si>
  <si>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</si>
  <si>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</si>
  <si>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</si>
  <si>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</si>
  <si>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</si>
  <si>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</si>
  <si>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</si>
  <si>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</si>
  <si>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</si>
  <si>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</si>
  <si>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</si>
  <si>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</si>
  <si>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</si>
  <si>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</si>
  <si>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</si>
  <si>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</si>
  <si>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</si>
  <si>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</si>
  <si>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</si>
  <si>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</si>
  <si>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</si>
  <si>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</si>
  <si>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</si>
  <si>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</si>
  <si>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</si>
  <si>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</si>
  <si>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</si>
  <si>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</si>
  <si>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</si>
  <si>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</si>
  <si>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</si>
  <si>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</si>
  <si>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</si>
  <si>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</si>
  <si>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</si>
  <si>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</si>
  <si>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</si>
  <si>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</si>
  <si>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</si>
  <si>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</si>
  <si>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</si>
  <si>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</si>
  <si>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</si>
  <si>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</si>
  <si>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</si>
  <si>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</si>
  <si>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</si>
  <si>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</si>
  <si>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</si>
  <si>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</si>
  <si>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</si>
  <si>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</si>
  <si>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</si>
  <si>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</si>
  <si>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</si>
  <si>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</si>
  <si>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</si>
  <si>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</si>
  <si>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</si>
  <si>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</si>
  <si>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</si>
  <si>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</si>
  <si>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</si>
  <si>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</si>
  <si>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</si>
  <si>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</si>
  <si>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</si>
  <si>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</si>
  <si>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</si>
  <si>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</si>
  <si>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</si>
  <si>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</si>
  <si>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</si>
  <si>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</si>
  <si>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</si>
  <si>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</si>
  <si>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</si>
  <si>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</si>
  <si>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</si>
  <si>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</si>
  <si>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</si>
  <si>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</si>
  <si>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</si>
  <si>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</si>
  <si>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</si>
  <si>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</si>
  <si>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</si>
  <si>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</si>
  <si>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</si>
  <si>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</si>
  <si>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</si>
  <si>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</si>
  <si>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</si>
  <si>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</si>
  <si>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</si>
  <si>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</si>
  <si>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</si>
  <si>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</si>
  <si>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</si>
  <si>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</si>
  <si>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</si>
  <si>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</si>
  <si>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</si>
  <si>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</si>
  <si>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</si>
  <si>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</si>
  <si>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</si>
  <si>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</si>
  <si>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</si>
  <si>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</si>
  <si>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</si>
  <si>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</si>
  <si>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</si>
  <si>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</si>
  <si>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</si>
  <si>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</si>
  <si>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</si>
  <si>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</si>
  <si>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</si>
  <si>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</si>
  <si>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</si>
  <si>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</si>
  <si>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</si>
  <si>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</si>
  <si>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</si>
  <si>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</si>
  <si>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</si>
  <si>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</si>
  <si>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</si>
  <si>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</si>
  <si>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</si>
  <si>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</si>
  <si>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</si>
  <si>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</si>
  <si>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</si>
  <si>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</si>
  <si>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</si>
  <si>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</si>
  <si>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</si>
  <si>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</si>
  <si>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</si>
  <si>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</si>
  <si>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</si>
  <si>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</si>
  <si>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</si>
  <si>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</si>
  <si>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</si>
  <si>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</si>
  <si>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</si>
  <si>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</si>
  <si>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</si>
  <si>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</si>
  <si>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</si>
  <si>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</si>
  <si>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</si>
  <si>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</si>
  <si>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</si>
  <si>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</si>
  <si>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</si>
  <si>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</si>
  <si>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</si>
  <si>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</si>
  <si>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</si>
  <si>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</si>
  <si>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</si>
  <si>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</si>
  <si>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</si>
  <si>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</si>
  <si>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</si>
  <si>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</si>
  <si>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</si>
  <si>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</si>
  <si>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</si>
  <si>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</si>
  <si>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</si>
  <si>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</si>
  <si>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</si>
  <si>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</si>
  <si>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</si>
  <si>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</si>
  <si>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</si>
  <si>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</si>
  <si>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</si>
  <si>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</si>
  <si>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</si>
  <si>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</si>
  <si>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</si>
  <si>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</si>
  <si>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</si>
  <si>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</si>
  <si>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</si>
  <si>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</si>
  <si>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</si>
  <si>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</si>
  <si>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</si>
  <si>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</si>
  <si>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</si>
  <si>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</si>
  <si>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</si>
  <si>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</si>
  <si>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</si>
  <si>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</si>
  <si>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</si>
  <si>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</si>
  <si>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</si>
  <si>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</si>
  <si>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</si>
  <si>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</si>
  <si>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</si>
  <si>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</si>
  <si>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</si>
  <si>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</si>
  <si>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</si>
  <si>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</si>
  <si>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</si>
  <si>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</si>
  <si>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</si>
  <si>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</si>
  <si>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</si>
  <si>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</si>
  <si>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</si>
  <si>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</si>
  <si>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</si>
  <si>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</si>
  <si>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</si>
  <si>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</si>
  <si>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</si>
  <si>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</si>
  <si>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</si>
  <si>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</si>
  <si>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</si>
  <si>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</si>
  <si>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</si>
  <si>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</si>
  <si>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</si>
  <si>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</si>
  <si>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</si>
  <si>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</si>
  <si>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</si>
  <si>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</si>
  <si>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</si>
  <si>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</si>
  <si>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</si>
  <si>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</si>
  <si>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</si>
  <si>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</si>
  <si>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</si>
  <si>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</si>
  <si>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</si>
  <si>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</si>
  <si>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</si>
  <si>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</si>
  <si>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</si>
  <si>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</si>
  <si>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</si>
  <si>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</si>
  <si>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</si>
  <si>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</si>
  <si>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</si>
  <si>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</si>
  <si>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</si>
  <si>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</si>
  <si>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</si>
  <si>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</si>
  <si>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</si>
  <si>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</si>
  <si>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</si>
  <si>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</si>
  <si>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</si>
  <si>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</si>
  <si>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</si>
  <si>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</si>
  <si>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</si>
  <si>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</si>
  <si>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</si>
  <si>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</si>
  <si>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</si>
  <si>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</si>
  <si>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</si>
  <si>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</si>
  <si>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</si>
  <si>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</si>
  <si>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</si>
  <si>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</si>
  <si>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</si>
  <si>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</si>
  <si>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</si>
  <si>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</si>
  <si>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</si>
  <si>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</si>
  <si>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</si>
  <si>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</si>
  <si>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</si>
  <si>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</si>
  <si>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</si>
  <si>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</si>
  <si>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</si>
  <si>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</si>
  <si>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</si>
  <si>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</si>
  <si>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</si>
  <si>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</si>
  <si>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</si>
  <si>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</si>
  <si>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</si>
  <si>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</si>
  <si>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</si>
  <si>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</si>
  <si>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</si>
  <si>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</si>
  <si>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</si>
  <si>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</si>
  <si>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</si>
  <si>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</si>
  <si>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</si>
  <si>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</si>
  <si>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</si>
  <si>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</si>
  <si>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</si>
  <si>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</si>
  <si>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</si>
  <si>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</si>
  <si>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</si>
  <si>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</si>
  <si>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</si>
  <si>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</si>
  <si>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</si>
  <si>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</si>
  <si>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</si>
  <si>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</si>
  <si>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</si>
  <si>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</si>
  <si>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</si>
  <si>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</si>
  <si>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</si>
  <si>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</si>
  <si>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</si>
  <si>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</si>
  <si>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</si>
  <si>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</si>
  <si>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</si>
  <si>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</si>
  <si>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</si>
  <si>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</si>
  <si>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</si>
  <si>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</si>
  <si>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</si>
  <si>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</si>
  <si>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</si>
  <si>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</si>
  <si>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</si>
  <si>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</si>
  <si>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</si>
  <si>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</si>
  <si>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</si>
  <si>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</si>
  <si>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</si>
  <si>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</si>
  <si>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</si>
  <si>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</si>
  <si>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</si>
  <si>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</si>
  <si>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</si>
  <si>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</si>
  <si>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</si>
  <si>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</si>
  <si>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</si>
  <si>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</si>
  <si>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</si>
  <si>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</si>
  <si>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</si>
  <si>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</si>
  <si>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</si>
  <si>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</si>
  <si>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</si>
  <si>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</si>
  <si>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</si>
  <si>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</si>
  <si>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</si>
  <si>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</si>
  <si>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</si>
  <si>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</si>
  <si>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</si>
  <si>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</si>
  <si>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</si>
  <si>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</si>
  <si>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</si>
  <si>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</si>
  <si>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</si>
  <si>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</si>
  <si>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</si>
  <si>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</si>
  <si>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</si>
  <si>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</si>
  <si>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</si>
  <si>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</si>
  <si>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</si>
  <si>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</si>
  <si>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</si>
  <si>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</si>
  <si>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</si>
  <si>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</si>
  <si>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</si>
  <si>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</si>
  <si>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</si>
  <si>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</si>
  <si>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</si>
  <si>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</si>
  <si>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</si>
  <si>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</si>
  <si>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</si>
  <si>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</si>
  <si>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</si>
  <si>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</si>
  <si>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</si>
  <si>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</si>
  <si>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</si>
  <si>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</si>
  <si>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</si>
  <si>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</si>
  <si>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</si>
  <si>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</si>
  <si>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</si>
  <si>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</si>
  <si>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</si>
  <si>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</si>
  <si>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</si>
  <si>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</si>
  <si>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</si>
  <si>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</si>
  <si>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</si>
  <si>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</si>
  <si>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</si>
  <si>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</si>
  <si>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</si>
  <si>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</si>
  <si>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</si>
  <si>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</si>
  <si>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</si>
  <si>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</si>
  <si>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</si>
  <si>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</si>
  <si>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</si>
  <si>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</si>
  <si>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</si>
  <si>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</si>
  <si>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</si>
  <si>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</si>
  <si>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</si>
  <si>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</si>
  <si>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</si>
  <si>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</si>
  <si>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</si>
  <si>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</si>
  <si>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</si>
  <si>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</si>
  <si>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</si>
  <si>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</si>
  <si>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</si>
  <si>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</si>
  <si>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</si>
  <si>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</si>
  <si>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</si>
  <si>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</si>
  <si>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</si>
  <si>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</si>
  <si>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</si>
  <si>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</si>
  <si>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</si>
  <si>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</si>
  <si>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</si>
  <si>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</si>
  <si>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</si>
  <si>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</si>
  <si>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</si>
  <si>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</si>
  <si>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</si>
  <si>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</si>
  <si>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</si>
  <si>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</si>
  <si>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</si>
  <si>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</si>
  <si>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</si>
  <si>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</si>
  <si>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</si>
  <si>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</si>
  <si>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</si>
  <si>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</si>
  <si>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</si>
  <si>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</si>
  <si>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</si>
  <si>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</si>
  <si>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</si>
  <si>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</si>
  <si>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</si>
  <si>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</si>
  <si>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</si>
  <si>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</si>
  <si>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</si>
  <si>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</si>
  <si>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</si>
  <si>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</si>
  <si>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</si>
  <si>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</si>
  <si>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</si>
  <si>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</si>
  <si>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</si>
  <si>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</si>
  <si>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</si>
  <si>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</si>
  <si>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</si>
  <si>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</si>
  <si>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</si>
  <si>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</si>
  <si>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</si>
  <si>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</si>
  <si>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</si>
  <si>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</si>
  <si>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</si>
  <si>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</si>
  <si>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</si>
  <si>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</si>
  <si>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</si>
  <si>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</si>
  <si>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</si>
  <si>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</si>
  <si>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</si>
  <si>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</si>
  <si>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</si>
  <si>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</si>
  <si>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</si>
  <si>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</si>
  <si>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</si>
  <si>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</si>
  <si>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</si>
  <si>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</si>
  <si>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</si>
  <si>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</si>
  <si>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</si>
  <si>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</si>
  <si>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</si>
  <si>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</si>
  <si>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</si>
  <si>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</si>
  <si>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</si>
  <si>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</si>
  <si>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</si>
  <si>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</si>
  <si>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</si>
  <si>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</si>
  <si>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</si>
  <si>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</si>
  <si>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</si>
  <si>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</si>
  <si>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</si>
  <si>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</si>
  <si>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</si>
  <si>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</si>
  <si>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</si>
  <si>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</si>
  <si>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</si>
  <si>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</si>
  <si>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</si>
  <si>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</si>
  <si>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</si>
  <si>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</si>
  <si>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</si>
  <si>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</si>
  <si>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</si>
  <si>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</si>
  <si>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</si>
  <si>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</si>
  <si>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</si>
  <si>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</si>
  <si>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</si>
  <si>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</si>
  <si>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</si>
  <si>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</si>
  <si>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</si>
  <si>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</si>
  <si>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</si>
  <si>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</si>
  <si>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</si>
  <si>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</si>
  <si>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</si>
  <si>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</si>
  <si>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</si>
  <si>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</si>
  <si>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</si>
  <si>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</si>
  <si>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</si>
  <si>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</si>
  <si>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</si>
  <si>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</si>
  <si>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</si>
  <si>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</si>
  <si>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</si>
  <si>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</si>
  <si>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</si>
  <si>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</si>
  <si>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</si>
  <si>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</si>
  <si>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</si>
  <si>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</si>
  <si>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</si>
  <si>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</si>
  <si>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</si>
  <si>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</si>
  <si>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</si>
  <si>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</si>
  <si>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</si>
  <si>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</si>
  <si>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</si>
  <si>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</si>
  <si>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</si>
  <si>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</si>
  <si>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</si>
  <si>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</si>
  <si>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</si>
  <si>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</si>
  <si>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</si>
  <si>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</si>
  <si>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</si>
  <si>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</si>
  <si>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</si>
  <si>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</si>
  <si>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</si>
  <si>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</si>
  <si>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</si>
  <si>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</si>
  <si>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</si>
  <si>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</si>
  <si>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</si>
  <si>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</si>
  <si>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</si>
  <si>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</si>
  <si>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</si>
  <si>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</si>
  <si>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</si>
  <si>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</si>
  <si>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</si>
  <si>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</si>
  <si>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</si>
  <si>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</si>
  <si>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</si>
  <si>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</si>
  <si>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</si>
  <si>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</si>
  <si>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</si>
  <si>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</si>
  <si>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</si>
  <si>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</si>
  <si>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</si>
  <si>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</si>
  <si>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</si>
  <si>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</si>
  <si>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</si>
  <si>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</si>
  <si>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</si>
  <si>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</si>
  <si>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</si>
  <si>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</si>
  <si>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</si>
  <si>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</si>
  <si>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</si>
  <si>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</si>
  <si>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</si>
  <si>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</si>
  <si>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</si>
  <si>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</si>
  <si>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</si>
  <si>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</si>
  <si>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</si>
  <si>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</si>
  <si>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</si>
  <si>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</si>
  <si>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</si>
  <si>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</si>
  <si>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</si>
  <si>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</si>
  <si>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</si>
  <si>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</si>
  <si>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</si>
  <si>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</si>
  <si>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</si>
  <si>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</si>
  <si>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</si>
  <si>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</si>
  <si>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</si>
  <si>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</si>
  <si>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</si>
  <si>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</si>
  <si>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</si>
  <si>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</si>
  <si>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</si>
  <si>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</si>
  <si>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</si>
  <si>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</si>
  <si>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</si>
  <si>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</si>
  <si>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</si>
  <si>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</si>
  <si>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</si>
  <si>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</si>
  <si>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</si>
  <si>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</si>
  <si>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</si>
  <si>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</si>
  <si>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</si>
  <si>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</si>
  <si>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</si>
  <si>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</si>
  <si>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</si>
  <si>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</si>
  <si>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</si>
  <si>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</si>
  <si>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</si>
  <si>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</si>
  <si>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</si>
  <si>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</si>
  <si>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</si>
  <si>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</si>
  <si>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</si>
  <si>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</si>
  <si>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</si>
  <si>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</si>
  <si>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</si>
  <si>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</si>
  <si>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</si>
  <si>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</si>
  <si>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</si>
  <si>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</si>
  <si>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</si>
  <si>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</si>
  <si>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</si>
  <si>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</si>
  <si>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</si>
  <si>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</si>
  <si>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</si>
  <si>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</si>
  <si>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</si>
  <si>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</si>
  <si>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</si>
  <si>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</si>
  <si>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</si>
  <si>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</si>
  <si>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</si>
  <si>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</si>
  <si>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</si>
  <si>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</si>
  <si>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</si>
  <si>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</si>
  <si>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</si>
  <si>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</si>
  <si>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</si>
  <si>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</si>
  <si>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</si>
  <si>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</si>
  <si>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</si>
  <si>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</si>
  <si>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</si>
  <si>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</si>
  <si>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</si>
  <si>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</si>
  <si>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</si>
  <si>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</si>
  <si>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</si>
  <si>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</si>
  <si>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</si>
  <si>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</si>
  <si>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</si>
  <si>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</si>
  <si>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</si>
  <si>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</si>
  <si>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</si>
  <si>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</si>
  <si>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</si>
  <si>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</si>
  <si>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</si>
  <si>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</si>
  <si>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</si>
  <si>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</si>
  <si>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</si>
  <si>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</si>
  <si>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</si>
  <si>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</si>
  <si>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</si>
  <si>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</si>
  <si>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</si>
  <si>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</si>
  <si>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</si>
  <si>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</si>
  <si>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</si>
  <si>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</si>
  <si>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</si>
  <si>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</si>
  <si>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</si>
  <si>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</si>
  <si>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</si>
  <si>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</si>
  <si>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</si>
  <si>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</si>
  <si>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</si>
  <si>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</si>
  <si>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</si>
  <si>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</si>
  <si>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</si>
  <si>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</si>
  <si>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</si>
  <si>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</si>
  <si>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</si>
  <si>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</si>
  <si>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</si>
  <si>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</si>
  <si>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</si>
  <si>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</si>
  <si>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</si>
  <si>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</si>
  <si>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</si>
  <si>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</si>
  <si>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</si>
  <si>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</si>
  <si>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</si>
  <si>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</si>
  <si>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</si>
  <si>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</si>
  <si>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</si>
  <si>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</si>
  <si>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</si>
  <si>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</si>
  <si>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</si>
  <si>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</si>
  <si>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</si>
  <si>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</si>
  <si>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</si>
  <si>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</si>
  <si>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</si>
  <si>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</si>
  <si>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</si>
  <si>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</si>
  <si>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</si>
  <si>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</si>
  <si>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</si>
  <si>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</si>
  <si>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</si>
  <si>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</si>
  <si>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</si>
  <si>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</si>
  <si>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</si>
  <si>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</si>
  <si>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</si>
  <si>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</si>
  <si>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</si>
  <si>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</si>
  <si>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</si>
  <si>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</si>
  <si>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</si>
  <si>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</si>
  <si>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</si>
  <si>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</si>
  <si>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</si>
  <si>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</si>
  <si>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</si>
  <si>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</si>
  <si>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</si>
  <si>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</si>
  <si>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</si>
  <si>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</si>
  <si>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</si>
  <si>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</si>
  <si>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</si>
  <si>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</si>
  <si>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</si>
  <si>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</si>
  <si>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</si>
  <si>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</si>
  <si>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</si>
  <si>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</si>
  <si>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</si>
  <si>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</si>
  <si>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</si>
  <si>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</si>
  <si>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</si>
  <si>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</si>
  <si>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</si>
  <si>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</si>
  <si>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</si>
  <si>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</si>
  <si>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</si>
  <si>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</si>
  <si>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</si>
  <si>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</si>
  <si>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</si>
  <si>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</si>
  <si>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</si>
  <si>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</si>
  <si>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</si>
  <si>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</si>
  <si>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</si>
  <si>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</si>
  <si>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</si>
  <si>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</si>
  <si>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</si>
  <si>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</si>
  <si>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</si>
  <si>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</si>
  <si>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</si>
  <si>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</si>
  <si>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</si>
  <si>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</si>
  <si>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</si>
  <si>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</si>
  <si>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</si>
  <si>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</si>
  <si>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</si>
  <si>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</si>
  <si>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</si>
  <si>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</si>
  <si>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</si>
  <si>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</si>
  <si>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</si>
  <si>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</si>
  <si>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</si>
  <si>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</si>
  <si>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</si>
  <si>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</si>
  <si>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</si>
  <si>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</si>
  <si>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</si>
  <si>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</si>
  <si>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</si>
  <si>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</si>
  <si>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</si>
  <si>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</si>
  <si>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</si>
  <si>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</si>
  <si>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</si>
  <si>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</si>
  <si>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</si>
  <si>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</si>
  <si>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</si>
  <si>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</si>
  <si>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</si>
  <si>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</si>
  <si>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</si>
  <si>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</si>
  <si>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</si>
  <si>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</si>
  <si>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</si>
  <si>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</si>
  <si>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</si>
  <si>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</si>
  <si>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</si>
  <si>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</si>
  <si>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</si>
  <si>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</si>
  <si>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</si>
  <si>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</si>
  <si>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</si>
  <si>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</si>
  <si>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</si>
  <si>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</si>
  <si>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</si>
  <si>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</si>
  <si>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</si>
  <si>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</si>
  <si>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</si>
  <si>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</si>
  <si>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</si>
  <si>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</si>
  <si>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</si>
  <si>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</si>
  <si>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</si>
  <si>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</si>
  <si>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</si>
  <si>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</si>
  <si>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</si>
  <si>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</si>
  <si>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</si>
  <si>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</si>
  <si>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</si>
  <si>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</si>
  <si>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</si>
  <si>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</si>
  <si>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</si>
  <si>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</si>
  <si>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</si>
  <si>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</si>
  <si>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</si>
  <si>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</si>
  <si>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</si>
  <si>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</si>
  <si>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</si>
  <si>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</si>
  <si>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</si>
  <si>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</si>
  <si>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</si>
  <si>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</si>
  <si>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</si>
  <si>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</si>
  <si>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</si>
  <si>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</si>
  <si>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</si>
  <si>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</si>
  <si>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</si>
  <si>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</si>
  <si>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</si>
  <si>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</si>
  <si>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</si>
  <si>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</si>
  <si>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</si>
  <si>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</si>
  <si>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</si>
  <si>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</si>
  <si>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</si>
  <si>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</si>
  <si>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</si>
  <si>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</si>
  <si>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</si>
  <si>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</si>
  <si>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</si>
  <si>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</si>
  <si>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</si>
  <si>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</si>
  <si>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</si>
  <si>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</si>
  <si>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</si>
  <si>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</si>
  <si>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</si>
  <si>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</si>
  <si>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</si>
  <si>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</si>
  <si>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</si>
  <si>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</si>
  <si>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</si>
  <si>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</si>
  <si>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</si>
  <si>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</si>
  <si>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</si>
  <si>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</si>
  <si>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</si>
  <si>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</si>
  <si>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</si>
  <si>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</si>
  <si>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</si>
  <si>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</si>
  <si>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</si>
  <si>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</si>
  <si>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</si>
  <si>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</si>
  <si>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</si>
  <si>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</si>
  <si>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</si>
  <si>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</si>
  <si>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</si>
  <si>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</si>
  <si>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</si>
  <si>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</si>
  <si>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</si>
  <si>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</si>
  <si>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</si>
  <si>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</si>
  <si>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</si>
  <si>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</si>
  <si>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</si>
  <si>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</si>
  <si>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</si>
  <si>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</si>
  <si>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</si>
  <si>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</si>
  <si>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</si>
  <si>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</si>
  <si>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</si>
  <si>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</si>
  <si>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</si>
  <si>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</si>
  <si>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</si>
  <si>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</si>
  <si>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</si>
  <si>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</si>
  <si>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</si>
  <si>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</si>
  <si>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</si>
  <si>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</si>
  <si>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</si>
  <si>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</si>
  <si>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</si>
  <si>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</si>
  <si>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</si>
  <si>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</si>
  <si>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</si>
  <si>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</si>
  <si>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</si>
  <si>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</si>
  <si>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</si>
  <si>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</si>
  <si>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</si>
  <si>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</si>
  <si>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</si>
  <si>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</si>
  <si>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</si>
  <si>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</si>
  <si>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</si>
  <si>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</si>
  <si>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</si>
  <si>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</si>
  <si>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</si>
  <si>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</si>
  <si>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</si>
  <si>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</si>
  <si>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</si>
  <si>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</si>
  <si>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</si>
  <si>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</si>
  <si>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</si>
  <si>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</si>
  <si>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</si>
  <si>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</si>
  <si>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</si>
  <si>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</si>
  <si>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</si>
  <si>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</si>
  <si>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</si>
  <si>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</si>
  <si>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</si>
  <si>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</si>
  <si>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</si>
  <si>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</si>
  <si>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</si>
  <si>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</si>
  <si>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</si>
  <si>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</si>
  <si>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</si>
  <si>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</si>
  <si>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</si>
  <si>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</si>
  <si>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</si>
  <si>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</si>
  <si>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</si>
  <si>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</si>
  <si>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</si>
  <si>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</si>
  <si>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</si>
  <si>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</si>
  <si>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</si>
  <si>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</si>
  <si>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</si>
  <si>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</si>
  <si>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</si>
  <si>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</si>
  <si>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</si>
  <si>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</si>
  <si>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</si>
  <si>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</si>
  <si>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</si>
  <si>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</si>
  <si>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</si>
  <si>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</si>
  <si>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</si>
  <si>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</si>
  <si>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</si>
  <si>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</si>
  <si>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</si>
  <si>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</si>
  <si>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</si>
  <si>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</si>
  <si>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</si>
  <si>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</si>
  <si>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</si>
  <si>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</si>
  <si>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</si>
  <si>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</si>
  <si>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</si>
  <si>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</si>
  <si>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</si>
  <si>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</si>
  <si>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</si>
  <si>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</si>
  <si>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</si>
  <si>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</si>
  <si>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</si>
  <si>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</si>
  <si>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</si>
  <si>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</si>
  <si>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</si>
  <si>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</si>
  <si>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</si>
  <si>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</si>
  <si>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</si>
  <si>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</si>
  <si>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</si>
  <si>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</si>
  <si>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</si>
  <si>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</si>
  <si>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</si>
  <si>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</si>
  <si>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</si>
  <si>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</si>
  <si>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</si>
  <si>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</si>
  <si>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</si>
  <si>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</si>
  <si>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</si>
  <si>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</si>
  <si>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</si>
  <si>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</si>
  <si>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</si>
  <si>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</si>
  <si>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</si>
  <si>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</si>
  <si>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</si>
  <si>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</si>
  <si>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</si>
  <si>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</si>
  <si>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</si>
  <si>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</si>
  <si>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</si>
  <si>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</si>
  <si>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</si>
  <si>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</si>
  <si>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</si>
  <si>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</si>
  <si>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</si>
  <si>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</si>
  <si>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</si>
  <si>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</si>
  <si>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</si>
  <si>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</si>
  <si>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</si>
  <si>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</si>
  <si>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</si>
  <si>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</si>
  <si>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</si>
  <si>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</si>
  <si>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</si>
  <si>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</si>
  <si>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</si>
  <si>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</si>
  <si>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</si>
  <si>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</si>
  <si>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</si>
  <si>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</si>
  <si>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</si>
  <si>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</si>
  <si>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</si>
  <si>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</si>
  <si>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</si>
  <si>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</si>
  <si>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</si>
  <si>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</si>
  <si>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</si>
  <si>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</si>
  <si>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</si>
  <si>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</si>
  <si>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</si>
  <si>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</si>
  <si>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</si>
  <si>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</si>
  <si>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</si>
  <si>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</si>
  <si>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</si>
  <si>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</si>
  <si>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</si>
  <si>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</si>
  <si>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</si>
  <si>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</si>
  <si>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</si>
  <si>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</si>
  <si>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</si>
  <si>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</si>
  <si>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</si>
  <si>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</si>
  <si>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</si>
  <si>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</si>
  <si>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</si>
  <si>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</si>
  <si>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</si>
  <si>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</si>
  <si>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</si>
  <si>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</si>
  <si>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</si>
  <si>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</si>
  <si>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</si>
  <si>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</si>
  <si>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</si>
  <si>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</si>
  <si>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</si>
  <si>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</si>
  <si>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</si>
  <si>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</si>
  <si>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</si>
  <si>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</si>
  <si>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</si>
  <si>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</si>
  <si>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</si>
  <si>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</si>
  <si>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</si>
  <si>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</si>
  <si>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</si>
  <si>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</si>
  <si>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</si>
  <si>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</si>
  <si>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</si>
  <si>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</si>
  <si>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</si>
  <si>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</si>
  <si>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</si>
  <si>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</si>
  <si>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</si>
  <si>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</si>
  <si>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</si>
  <si>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</si>
  <si>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</si>
  <si>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</si>
  <si>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</si>
  <si>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</si>
  <si>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</si>
  <si>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</si>
  <si>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</si>
  <si>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</si>
  <si>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</si>
  <si>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</si>
  <si>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</si>
  <si>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</si>
  <si>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</si>
  <si>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</si>
  <si>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</si>
  <si>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</si>
  <si>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</si>
  <si>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</si>
  <si>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</si>
  <si>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</si>
  <si>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</si>
  <si>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</si>
  <si>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</si>
  <si>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</si>
  <si>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</si>
  <si>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</si>
  <si>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</si>
  <si>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</si>
  <si>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</si>
  <si>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</si>
  <si>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</si>
  <si>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</si>
  <si>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</si>
  <si>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</si>
  <si>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</si>
  <si>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</si>
  <si>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</si>
  <si>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</si>
  <si>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</si>
  <si>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</si>
  <si>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</si>
  <si>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</si>
  <si>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</si>
  <si>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</si>
  <si>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</si>
  <si>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</si>
  <si>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</si>
  <si>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</si>
  <si>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</si>
  <si>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</si>
  <si>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</si>
  <si>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</si>
  <si>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</si>
  <si>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</si>
  <si>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</si>
  <si>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</si>
  <si>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</si>
  <si>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</si>
  <si>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</si>
  <si>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</si>
  <si>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</si>
  <si>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</si>
  <si>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</si>
  <si>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</si>
  <si>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</si>
  <si>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</si>
  <si>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</si>
  <si>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</si>
  <si>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</si>
  <si>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</si>
  <si>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</si>
  <si>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</si>
  <si>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</si>
  <si>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</si>
  <si>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</si>
  <si>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</si>
  <si>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</si>
  <si>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</si>
  <si>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</si>
  <si>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</si>
  <si>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</si>
  <si>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</si>
  <si>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</si>
  <si>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</si>
  <si>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</si>
  <si>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</si>
  <si>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</si>
  <si>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</si>
  <si>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</si>
  <si>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</si>
  <si>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</si>
  <si>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</si>
  <si>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</si>
  <si>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</si>
  <si>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</si>
  <si>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</si>
  <si>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</si>
  <si>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</si>
  <si>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</si>
  <si>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</si>
  <si>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</si>
  <si>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</si>
  <si>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</si>
  <si>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</si>
  <si>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</si>
  <si>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</si>
  <si>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</si>
  <si>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</si>
  <si>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</si>
  <si>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</si>
  <si>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</si>
  <si>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</si>
  <si>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</si>
  <si>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</si>
  <si>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</si>
  <si>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</si>
  <si>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</si>
  <si>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</si>
  <si>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</si>
  <si>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</si>
  <si>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</si>
  <si>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</si>
  <si>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</si>
  <si>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</si>
  <si>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</si>
  <si>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</si>
  <si>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</si>
  <si>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</si>
  <si>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</si>
  <si>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</si>
  <si>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</si>
  <si>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</si>
  <si>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</si>
  <si>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</si>
  <si>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</si>
  <si>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</si>
  <si>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</si>
  <si>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</si>
  <si>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</si>
  <si>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</si>
  <si>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</si>
  <si>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</si>
  <si>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</si>
  <si>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</si>
  <si>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</si>
  <si>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</si>
  <si>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</si>
  <si>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</si>
  <si>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</si>
  <si>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</si>
  <si>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</si>
  <si>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</si>
  <si>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</si>
  <si>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</si>
  <si>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</si>
  <si>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</si>
  <si>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</si>
  <si>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</si>
  <si>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</si>
  <si>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</si>
  <si>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</si>
  <si>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</si>
  <si>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</si>
  <si>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</si>
  <si>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</si>
  <si>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</si>
  <si>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</si>
  <si>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</si>
  <si>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</si>
  <si>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</si>
  <si>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</si>
  <si>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</si>
  <si>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</si>
  <si>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</si>
  <si>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</si>
  <si>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</si>
  <si>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</si>
  <si>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</si>
  <si>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</si>
  <si>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</si>
  <si>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</si>
  <si>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</si>
  <si>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</si>
  <si>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</si>
  <si>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</si>
  <si>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</si>
  <si>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</si>
  <si>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</si>
  <si>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</si>
  <si>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</si>
  <si>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</si>
  <si>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</si>
  <si>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</si>
  <si>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</si>
  <si>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</si>
  <si>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</si>
  <si>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</si>
  <si>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</si>
  <si>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</si>
  <si>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</si>
  <si>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</si>
  <si>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</si>
  <si>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</si>
  <si>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</si>
  <si>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</si>
  <si>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</si>
  <si>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</si>
  <si>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</si>
  <si>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</si>
  <si>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</si>
  <si>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</si>
  <si>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</si>
  <si>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</si>
  <si>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</si>
  <si>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</si>
  <si>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</si>
  <si>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</si>
  <si>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</si>
  <si>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</si>
  <si>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</si>
  <si>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</si>
  <si>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</si>
  <si>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</si>
  <si>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</si>
  <si>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</si>
  <si>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</si>
  <si>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</si>
  <si>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</si>
  <si>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</si>
  <si>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</si>
  <si>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</si>
  <si>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</si>
  <si>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</si>
  <si>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</si>
  <si>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</si>
  <si>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</si>
  <si>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</si>
  <si>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</si>
  <si>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</si>
  <si>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</si>
  <si>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</si>
  <si>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</si>
  <si>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</si>
  <si>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</si>
  <si>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</si>
  <si>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</si>
  <si>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</si>
  <si>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</si>
  <si>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</si>
  <si>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</si>
  <si>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</si>
  <si>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</si>
  <si>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</si>
  <si>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</si>
  <si>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</si>
  <si>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</si>
  <si>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</si>
  <si>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</si>
  <si>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</si>
  <si>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</si>
  <si>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</si>
  <si>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</si>
  <si>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</si>
  <si>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</si>
  <si>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</si>
  <si>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</si>
  <si>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</si>
  <si>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</si>
  <si>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</si>
  <si>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</si>
  <si>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</si>
  <si>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</si>
  <si>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</si>
  <si>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</si>
  <si>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</si>
  <si>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</si>
  <si>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</si>
  <si>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</si>
  <si>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</si>
  <si>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</si>
  <si>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</si>
  <si>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</si>
  <si>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</si>
  <si>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</si>
  <si>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</si>
  <si>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</si>
  <si>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</si>
  <si>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</si>
  <si>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</si>
  <si>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</si>
  <si>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</si>
  <si>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</si>
  <si>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</si>
  <si>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</si>
  <si>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</si>
  <si>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</si>
  <si>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</si>
  <si>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</si>
  <si>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</si>
  <si>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</si>
  <si>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</si>
  <si>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</si>
  <si>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</si>
  <si>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</si>
  <si>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</si>
  <si>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</si>
  <si>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</si>
  <si>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</si>
  <si>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</si>
  <si>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</si>
  <si>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</si>
  <si>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</si>
  <si>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</si>
  <si>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</si>
  <si>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</si>
  <si>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</si>
  <si>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</si>
  <si>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</si>
  <si>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</si>
  <si>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</si>
  <si>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</si>
  <si>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</si>
  <si>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</si>
  <si>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</si>
  <si>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</si>
  <si>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</si>
  <si>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</si>
  <si>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</si>
  <si>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</si>
  <si>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</si>
  <si>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</si>
  <si>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</si>
  <si>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</si>
  <si>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</si>
  <si>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</si>
  <si>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</si>
  <si>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</si>
  <si>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</si>
  <si>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</si>
  <si>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</si>
  <si>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</si>
  <si>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</si>
  <si>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</si>
  <si>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</si>
  <si>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</si>
  <si>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</si>
  <si>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</si>
  <si>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</si>
  <si>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</si>
  <si>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</si>
  <si>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</si>
  <si>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</si>
  <si>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</si>
  <si>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</si>
  <si>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</si>
  <si>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</si>
  <si>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</si>
  <si>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</si>
  <si>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</si>
  <si>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</si>
  <si>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</si>
  <si>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</si>
  <si>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</si>
  <si>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</si>
  <si>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</si>
  <si>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</si>
  <si>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</si>
  <si>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</si>
  <si>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</si>
  <si>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</si>
  <si>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</si>
  <si>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</si>
  <si>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</si>
  <si>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</si>
  <si>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</si>
  <si>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</si>
  <si>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</si>
  <si>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</si>
  <si>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</si>
  <si>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</si>
  <si>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</si>
  <si>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</si>
  <si>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</si>
  <si>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</si>
  <si>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</si>
  <si>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</si>
  <si>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</si>
  <si>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</si>
  <si>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</si>
  <si>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</si>
  <si>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</si>
  <si>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</si>
  <si>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</si>
  <si>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</si>
  <si>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</si>
  <si>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</si>
  <si>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</si>
  <si>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</si>
  <si>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</si>
  <si>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</si>
  <si>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</si>
  <si>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</si>
  <si>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</si>
  <si>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</si>
  <si>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</si>
  <si>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</si>
  <si>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</si>
  <si>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</si>
  <si>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</si>
  <si>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</si>
  <si>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</si>
  <si>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</si>
  <si>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</si>
  <si>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</si>
  <si>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</si>
  <si>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</si>
  <si>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</si>
  <si>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</si>
  <si>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</si>
  <si>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</si>
  <si>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</si>
  <si>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</si>
  <si>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</si>
  <si>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</si>
  <si>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</si>
  <si>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</si>
  <si>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</si>
  <si>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</si>
  <si>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</si>
  <si>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</si>
  <si>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</si>
  <si>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</si>
  <si>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</si>
  <si>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</si>
  <si>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</si>
  <si>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</si>
  <si>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</si>
  <si>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</si>
  <si>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</si>
  <si>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</si>
  <si>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</si>
  <si>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</si>
  <si>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</si>
  <si>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</si>
  <si>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</si>
  <si>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</si>
  <si>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</si>
  <si>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</si>
  <si>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</si>
  <si>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</si>
  <si>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</si>
  <si>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</si>
  <si>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</si>
  <si>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</si>
  <si>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</si>
  <si>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</si>
  <si>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</si>
  <si>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</si>
  <si>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</si>
  <si>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</si>
  <si>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</si>
  <si>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</si>
  <si>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</si>
  <si>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</si>
  <si>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</si>
  <si>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</si>
  <si>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</si>
  <si>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</si>
  <si>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</si>
  <si>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</si>
  <si>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</si>
  <si>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</si>
  <si>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</si>
  <si>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</si>
  <si>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</si>
  <si>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</si>
  <si>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</si>
  <si>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</si>
  <si>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</si>
  <si>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</si>
  <si>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</si>
  <si>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</si>
  <si>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</si>
  <si>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</si>
  <si>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</si>
  <si>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</si>
  <si>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</si>
  <si>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</si>
  <si>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</si>
  <si>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</si>
  <si>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</si>
  <si>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</si>
  <si>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</si>
  <si>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</si>
  <si>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</si>
  <si>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</si>
  <si>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</si>
  <si>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</si>
  <si>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</si>
  <si>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</si>
  <si>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</si>
  <si>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</si>
  <si>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</si>
  <si>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</si>
  <si>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</si>
  <si>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</si>
  <si>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</si>
  <si>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</si>
  <si>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</si>
  <si>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</si>
  <si>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</si>
  <si>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</si>
  <si>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</si>
  <si>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</si>
  <si>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</si>
  <si>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</si>
  <si>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</si>
  <si>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</si>
  <si>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</si>
  <si>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</si>
  <si>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</si>
  <si>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</si>
  <si>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</si>
  <si>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</si>
  <si>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</si>
  <si>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</si>
  <si>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</si>
  <si>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</si>
  <si>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</si>
  <si>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</si>
  <si>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</si>
  <si>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</si>
  <si>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</si>
  <si>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</si>
  <si>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</si>
  <si>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</si>
  <si>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</si>
  <si>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</si>
  <si>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</si>
  <si>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</si>
  <si>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</si>
  <si>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</si>
  <si>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</si>
  <si>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</si>
  <si>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</si>
  <si>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</si>
  <si>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</si>
  <si>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</si>
  <si>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</si>
  <si>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</si>
  <si>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</si>
  <si>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</si>
  <si>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</si>
  <si>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</si>
  <si>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</si>
  <si>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</si>
  <si>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</si>
  <si>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</si>
  <si>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</si>
  <si>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</si>
  <si>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</si>
  <si>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</si>
  <si>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</si>
  <si>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</si>
  <si>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</si>
  <si>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</si>
  <si>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</si>
  <si>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</si>
  <si>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</si>
  <si>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</si>
  <si>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</si>
  <si>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</si>
  <si>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</si>
  <si>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</si>
  <si>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</si>
  <si>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</si>
  <si>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</si>
  <si>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</si>
  <si>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</si>
  <si>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</si>
  <si>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</si>
  <si>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</si>
  <si>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</si>
  <si>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</si>
  <si>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</si>
  <si>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</si>
  <si>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</si>
  <si>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</si>
  <si>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</si>
  <si>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</si>
  <si>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</si>
  <si>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</si>
  <si>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</si>
  <si>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</si>
  <si>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</si>
  <si>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</si>
  <si>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</si>
  <si>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</si>
  <si>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</si>
  <si>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</si>
  <si>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</si>
  <si>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</si>
  <si>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</si>
  <si>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</si>
  <si>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</si>
  <si>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</si>
  <si>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</si>
  <si>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</si>
  <si>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</si>
  <si>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</si>
  <si>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</si>
  <si>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</si>
  <si>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</si>
  <si>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</si>
  <si>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</si>
  <si>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</si>
  <si>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</si>
  <si>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</si>
  <si>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</si>
  <si>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</si>
  <si>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</si>
  <si>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</si>
  <si>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</si>
  <si>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</si>
  <si>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</si>
  <si>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</si>
  <si>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</si>
  <si>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</si>
  <si>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</si>
  <si>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</si>
  <si>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</si>
  <si>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</si>
  <si>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</si>
  <si>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</si>
  <si>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</si>
  <si>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</si>
  <si>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</si>
  <si>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</si>
  <si>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</si>
  <si>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</si>
  <si>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</si>
  <si>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</si>
  <si>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</si>
  <si>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</si>
  <si>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</si>
  <si>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</si>
  <si>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</si>
  <si>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</si>
  <si>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</si>
  <si>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</si>
  <si>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</si>
  <si>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</si>
  <si>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</si>
  <si>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</si>
  <si>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</si>
  <si>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</si>
  <si>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</si>
  <si>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</si>
  <si>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</si>
  <si>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</si>
  <si>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</si>
  <si>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</si>
  <si>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</si>
  <si>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</si>
  <si>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</si>
  <si>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</si>
  <si>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</si>
  <si>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</si>
  <si>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</si>
  <si>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</si>
  <si>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</si>
  <si>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</si>
  <si>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</si>
  <si>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</si>
  <si>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</si>
  <si>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</si>
  <si>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</si>
  <si>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</si>
  <si>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</si>
  <si>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</si>
  <si>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</si>
  <si>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</si>
  <si>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</si>
  <si>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</si>
  <si>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</si>
  <si>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</si>
  <si>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</si>
  <si>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</si>
  <si>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</si>
  <si>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</si>
  <si>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</si>
  <si>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</si>
  <si>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</si>
  <si>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</si>
  <si>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</si>
  <si>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</si>
  <si>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</si>
  <si>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</si>
  <si>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</si>
  <si>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</si>
  <si>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</si>
  <si>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</si>
  <si>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</si>
  <si>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</si>
  <si>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</si>
  <si>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</si>
  <si>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</si>
  <si>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</si>
  <si>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</si>
  <si>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</si>
  <si>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</si>
  <si>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</si>
  <si>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</si>
  <si>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</si>
  <si>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</si>
  <si>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</si>
  <si>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</si>
  <si>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</si>
  <si>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</si>
  <si>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</si>
  <si>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</si>
  <si>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</si>
  <si>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</si>
  <si>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</si>
  <si>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</si>
  <si>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</si>
  <si>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</si>
  <si>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</si>
  <si>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</si>
  <si>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</si>
  <si>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</si>
  <si>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</si>
  <si>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</si>
  <si>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</si>
  <si>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</si>
  <si>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</si>
  <si>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</si>
  <si>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</si>
  <si>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</si>
  <si>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</si>
  <si>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</si>
  <si>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</si>
  <si>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</si>
  <si>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</si>
  <si>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</si>
  <si>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</si>
  <si>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</si>
  <si>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</si>
  <si>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</si>
  <si>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</si>
  <si>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</si>
  <si>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</si>
  <si>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</si>
  <si>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</si>
  <si>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</si>
  <si>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</si>
  <si>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</si>
  <si>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</si>
  <si>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</si>
  <si>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</si>
  <si>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</si>
  <si>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</si>
  <si>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</si>
  <si>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</si>
  <si>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</si>
  <si>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</si>
  <si>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</si>
  <si>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</si>
  <si>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</si>
  <si>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</si>
  <si>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</si>
  <si>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</si>
  <si>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</si>
  <si>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</si>
  <si>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</si>
  <si>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</si>
  <si>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</si>
  <si>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</si>
  <si>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</si>
  <si>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</si>
  <si>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</si>
  <si>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</si>
  <si>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</si>
  <si>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</si>
  <si>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</si>
  <si>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</si>
  <si>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</si>
  <si>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</si>
  <si>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</si>
  <si>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</si>
  <si>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</si>
  <si>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</si>
  <si>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</si>
  <si>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</si>
  <si>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</si>
  <si>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</si>
  <si>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</si>
  <si>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</si>
  <si>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</si>
  <si>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</si>
  <si>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</si>
  <si>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</si>
  <si>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</si>
  <si>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</si>
  <si>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</si>
  <si>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</si>
  <si>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</si>
  <si>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</si>
  <si>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</si>
  <si>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</si>
  <si>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</si>
  <si>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</si>
  <si>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</si>
  <si>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</si>
  <si>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</si>
  <si>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</si>
  <si>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</si>
  <si>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</si>
  <si>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</si>
  <si>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</si>
  <si>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</si>
  <si>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</si>
  <si>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</si>
  <si>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</si>
  <si>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</si>
  <si>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</si>
  <si>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</si>
  <si>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</si>
  <si>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</si>
  <si>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</si>
  <si>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</si>
  <si>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</si>
  <si>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</si>
  <si>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</si>
  <si>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</si>
  <si>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</si>
  <si>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</si>
  <si>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</si>
  <si>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</si>
  <si>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</si>
  <si>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</si>
  <si>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</si>
  <si>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</si>
  <si>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</si>
  <si>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</si>
  <si>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</si>
  <si>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</si>
  <si>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</si>
  <si>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</si>
  <si>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</si>
  <si>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</si>
  <si>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</si>
  <si>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</si>
  <si>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</si>
  <si>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</si>
  <si>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</si>
  <si>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</si>
  <si>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</si>
  <si>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</si>
  <si>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</si>
  <si>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</si>
  <si>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</si>
  <si>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</si>
  <si>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</si>
  <si>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</si>
  <si>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</si>
  <si>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</si>
  <si>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</si>
  <si>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</si>
  <si>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</si>
  <si>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</si>
  <si>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</si>
  <si>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</si>
  <si>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</si>
  <si>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</si>
  <si>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</si>
  <si>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</si>
  <si>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</si>
  <si>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</si>
  <si>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</si>
  <si>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</si>
  <si>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</si>
  <si>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</si>
  <si>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</si>
  <si>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</si>
  <si>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</si>
  <si>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</si>
  <si>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</si>
  <si>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</si>
  <si>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</si>
  <si>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</si>
  <si>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</si>
  <si>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</si>
  <si>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</si>
  <si>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</si>
  <si>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</si>
  <si>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</si>
  <si>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</si>
  <si>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</si>
  <si>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</si>
  <si>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</si>
  <si>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</si>
  <si>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</si>
  <si>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</si>
  <si>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</si>
  <si>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</si>
  <si>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</si>
  <si>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</si>
  <si>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</si>
  <si>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</si>
  <si>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</si>
  <si>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</si>
  <si>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</si>
  <si>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</si>
  <si>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</si>
  <si>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</si>
  <si>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</si>
  <si>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</si>
  <si>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</si>
  <si>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</si>
  <si>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</si>
  <si>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</si>
  <si>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</si>
  <si>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</si>
  <si>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</si>
  <si>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</si>
  <si>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</si>
  <si>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</si>
  <si>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</si>
  <si>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</si>
  <si>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</si>
  <si>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</si>
  <si>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</si>
  <si>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</si>
  <si>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</si>
  <si>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</si>
  <si>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</si>
  <si>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</si>
  <si>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</si>
  <si>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</si>
  <si>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</si>
  <si>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</si>
  <si>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</si>
  <si>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</si>
  <si>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</si>
  <si>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</si>
  <si>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</si>
  <si>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</si>
  <si>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</si>
  <si>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</si>
  <si>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</si>
  <si>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</si>
  <si>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</si>
  <si>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</si>
  <si>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</si>
  <si>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</si>
  <si>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</si>
  <si>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</si>
  <si>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</si>
  <si>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</si>
  <si>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</si>
  <si>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</si>
  <si>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</si>
  <si>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</si>
  <si>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</si>
  <si>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</si>
  <si>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</si>
  <si>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</si>
  <si>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</si>
  <si>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</si>
  <si>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</si>
  <si>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</si>
  <si>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</si>
  <si>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</si>
  <si>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</si>
  <si>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</si>
  <si>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</si>
  <si>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</si>
  <si>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</si>
  <si>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</si>
  <si>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</si>
  <si>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</si>
  <si>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</si>
  <si>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</si>
  <si>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</si>
  <si>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</si>
  <si>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</si>
  <si>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</si>
  <si>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</si>
  <si>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</si>
  <si>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</si>
  <si>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</si>
  <si>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</si>
  <si>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</si>
  <si>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</si>
  <si>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</si>
  <si>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</si>
  <si>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</si>
  <si>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</si>
  <si>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</si>
  <si>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</si>
  <si>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</si>
  <si>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</si>
  <si>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</si>
  <si>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</si>
  <si>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</si>
  <si>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</si>
  <si>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</si>
  <si>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</si>
  <si>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</si>
  <si>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</si>
  <si>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</si>
  <si>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</si>
  <si>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</si>
  <si>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</si>
  <si>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</si>
  <si>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</si>
  <si>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</si>
  <si>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</si>
  <si>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</si>
  <si>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</si>
  <si>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</si>
  <si>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</si>
  <si>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</si>
  <si>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</si>
  <si>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</si>
  <si>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</si>
  <si>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</si>
  <si>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</si>
  <si>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</si>
  <si>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</si>
  <si>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</si>
  <si>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</si>
  <si>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</si>
  <si>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</si>
  <si>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</si>
  <si>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</si>
  <si>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</si>
  <si>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</si>
  <si>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</si>
  <si>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</si>
  <si>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</si>
  <si>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</si>
  <si>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</si>
  <si>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</si>
  <si>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</si>
  <si>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</si>
  <si>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</si>
  <si>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</si>
  <si>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</si>
  <si>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</si>
  <si>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</si>
  <si>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</si>
  <si>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</si>
  <si>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</si>
  <si>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</si>
  <si>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</si>
  <si>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</si>
  <si>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</si>
  <si>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</si>
  <si>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</si>
  <si>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</si>
  <si>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</si>
  <si>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</si>
  <si>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</si>
  <si>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</si>
  <si>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</si>
  <si>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</si>
  <si>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</si>
  <si>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</si>
  <si>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</si>
  <si>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</si>
  <si>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</si>
  <si>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</si>
  <si>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</si>
  <si>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</si>
  <si>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</si>
  <si>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</si>
  <si>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</si>
  <si>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</si>
  <si>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</si>
  <si>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</si>
  <si>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</si>
  <si>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</si>
  <si>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</si>
  <si>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</si>
  <si>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</si>
  <si>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</si>
  <si>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</si>
  <si>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</si>
  <si>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</si>
  <si>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</si>
  <si>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</si>
  <si>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</si>
  <si>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</si>
  <si>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</si>
  <si>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</si>
  <si>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</si>
  <si>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</si>
  <si>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</si>
  <si>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</si>
  <si>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</si>
  <si>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</si>
  <si>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</si>
  <si>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</si>
  <si>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</si>
  <si>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</si>
  <si>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</si>
  <si>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</si>
  <si>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</si>
  <si>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</si>
  <si>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</si>
  <si>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</si>
  <si>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</si>
  <si>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</si>
  <si>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</si>
  <si>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</si>
  <si>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</si>
  <si>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</si>
  <si>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</si>
  <si>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</si>
  <si>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</si>
  <si>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</si>
  <si>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</si>
  <si>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</si>
  <si>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</si>
  <si>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</si>
  <si>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</si>
  <si>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</si>
  <si>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</si>
  <si>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</si>
  <si>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</si>
  <si>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</si>
  <si>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</si>
  <si>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</si>
  <si>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</si>
  <si>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</si>
  <si>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</si>
  <si>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</si>
  <si>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</si>
  <si>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</si>
  <si>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</si>
  <si>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</si>
  <si>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</si>
  <si>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</si>
  <si>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</si>
  <si>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</si>
  <si>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</si>
  <si>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</si>
  <si>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</si>
  <si>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</si>
  <si>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</si>
  <si>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</si>
  <si>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</si>
  <si>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</si>
  <si>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</si>
  <si>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</si>
  <si>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</si>
  <si>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</si>
  <si>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</si>
  <si>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</si>
  <si>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</si>
  <si>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</si>
  <si>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</si>
  <si>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</si>
  <si>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</si>
  <si>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</si>
  <si>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</si>
  <si>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</si>
  <si>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</si>
  <si>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</si>
  <si>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</si>
  <si>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</si>
  <si>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</si>
  <si>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</si>
  <si>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</si>
  <si>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</si>
  <si>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</si>
  <si>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</si>
  <si>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</si>
  <si>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</si>
  <si>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</si>
  <si>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</si>
  <si>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</si>
  <si>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</si>
  <si>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</si>
  <si>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</si>
  <si>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</si>
  <si>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</si>
  <si>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</si>
  <si>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</si>
  <si>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</si>
  <si>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</si>
  <si>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</si>
  <si>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</si>
  <si>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</si>
  <si>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</si>
  <si>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</si>
  <si>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</si>
  <si>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</si>
  <si>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</si>
  <si>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</si>
  <si>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</si>
  <si>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</si>
  <si>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</si>
  <si>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</si>
  <si>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</si>
  <si>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</si>
  <si>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</si>
  <si>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</si>
  <si>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</si>
  <si>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</si>
  <si>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</si>
  <si>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</si>
  <si>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</si>
  <si>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</si>
  <si>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</si>
  <si>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</si>
  <si>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</si>
  <si>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</si>
  <si>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</si>
  <si>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</si>
  <si>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</si>
  <si>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</si>
  <si>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</si>
  <si>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</si>
  <si>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</si>
  <si>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</si>
  <si>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</si>
  <si>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</si>
  <si>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</si>
  <si>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</si>
  <si>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</si>
  <si>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</si>
  <si>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</si>
  <si>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</si>
  <si>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</si>
  <si>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</si>
  <si>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</si>
  <si>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</si>
  <si>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</si>
  <si>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</si>
  <si>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</si>
  <si>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</si>
  <si>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</si>
  <si>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</si>
  <si>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</si>
  <si>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</si>
  <si>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</si>
  <si>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</si>
  <si>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</si>
  <si>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</si>
  <si>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</si>
  <si>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</si>
  <si>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</si>
  <si>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</si>
  <si>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</si>
  <si>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</si>
  <si>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</si>
  <si>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</si>
  <si>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</si>
  <si>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</si>
  <si>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</si>
  <si>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</si>
  <si>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</si>
  <si>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</si>
  <si>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</si>
  <si>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</si>
  <si>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</si>
  <si>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</si>
  <si>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</si>
  <si>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</si>
  <si>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</si>
  <si>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</si>
  <si>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</si>
  <si>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</si>
  <si>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</si>
  <si>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</si>
  <si>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</si>
  <si>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</si>
  <si>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</si>
  <si>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</si>
  <si>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</si>
  <si>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</si>
  <si>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</si>
  <si>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</si>
  <si>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</si>
  <si>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</si>
  <si>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</si>
  <si>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</si>
  <si>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</si>
  <si>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</si>
  <si>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</si>
  <si>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</si>
  <si>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</si>
  <si>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</si>
  <si>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</si>
  <si>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</si>
  <si>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</si>
  <si>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</si>
  <si>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</si>
  <si>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</si>
  <si>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</si>
  <si>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</si>
  <si>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</si>
  <si>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</si>
  <si>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</si>
  <si>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</si>
  <si>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</si>
  <si>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</si>
  <si>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</si>
  <si>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</si>
  <si>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</si>
  <si>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</si>
  <si>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</si>
  <si>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</si>
  <si>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</si>
  <si>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</si>
  <si>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</si>
  <si>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</si>
  <si>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</si>
  <si>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</si>
  <si>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</si>
  <si>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</si>
  <si>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</si>
  <si>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</si>
  <si>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</si>
  <si>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</si>
  <si>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</si>
  <si>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</si>
  <si>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</si>
  <si>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</si>
  <si>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</si>
  <si>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</si>
  <si>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</si>
  <si>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</si>
  <si>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</si>
  <si>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</si>
  <si>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</si>
  <si>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</si>
  <si>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</si>
  <si>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</si>
  <si>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</si>
  <si>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</si>
  <si>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</si>
  <si>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</si>
  <si>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</si>
  <si>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</si>
  <si>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</si>
  <si>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</si>
  <si>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</si>
  <si>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</si>
  <si>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</si>
  <si>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</si>
  <si>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</si>
  <si>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</si>
  <si>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</si>
  <si>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</si>
  <si>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</si>
  <si>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</si>
  <si>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</si>
  <si>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</si>
  <si>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</si>
  <si>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</si>
  <si>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</si>
  <si>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</si>
  <si>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</si>
  <si>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</si>
  <si>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</si>
  <si>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</si>
  <si>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</si>
  <si>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</si>
  <si>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</si>
  <si>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</si>
  <si>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</si>
  <si>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</si>
  <si>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</si>
  <si>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</si>
  <si>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</si>
  <si>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</si>
  <si>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</si>
  <si>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</si>
  <si>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</si>
  <si>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</si>
  <si>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</si>
  <si>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</si>
  <si>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</si>
  <si>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</si>
  <si>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</si>
  <si>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</si>
  <si>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</si>
  <si>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</si>
  <si>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</si>
  <si>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</si>
  <si>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</si>
  <si>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</si>
  <si>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</si>
  <si>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</si>
  <si>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</si>
  <si>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</si>
  <si>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</si>
  <si>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</si>
  <si>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</si>
  <si>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</si>
  <si>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</si>
  <si>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</si>
  <si>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</si>
  <si>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</si>
  <si>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</si>
  <si>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</si>
  <si>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</si>
  <si>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</si>
  <si>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</si>
  <si>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</si>
  <si>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</si>
  <si>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</si>
  <si>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</si>
  <si>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</si>
  <si>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</si>
  <si>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</si>
  <si>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</si>
  <si>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</si>
  <si>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</si>
  <si>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</si>
  <si>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</si>
  <si>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</si>
  <si>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</si>
  <si>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</si>
  <si>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</si>
  <si>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</si>
  <si>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</si>
  <si>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</si>
  <si>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</si>
  <si>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</si>
  <si>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</si>
  <si>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</si>
  <si>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</si>
  <si>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</si>
  <si>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</si>
  <si>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</si>
  <si>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</si>
  <si>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</si>
  <si>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</si>
  <si>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</si>
  <si>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</si>
  <si>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</si>
  <si>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</si>
  <si>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</si>
  <si>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</si>
  <si>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</si>
  <si>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</si>
  <si>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</si>
  <si>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</si>
  <si>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</si>
  <si>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</si>
  <si>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</si>
  <si>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</si>
  <si>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</si>
  <si>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</si>
  <si>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</si>
  <si>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</si>
  <si>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</si>
  <si>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</si>
  <si>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</si>
  <si>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</si>
  <si>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</si>
  <si>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</si>
  <si>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</si>
  <si>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</si>
  <si>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</si>
  <si>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</si>
  <si>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</si>
  <si>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</si>
  <si>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</si>
  <si>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</si>
  <si>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</si>
  <si>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</si>
  <si>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</si>
  <si>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</si>
  <si>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</si>
  <si>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</si>
  <si>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</si>
  <si>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</si>
  <si>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</si>
  <si>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</si>
  <si>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</si>
  <si>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</si>
  <si>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</si>
  <si>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</si>
  <si>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</si>
  <si>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</si>
  <si>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</si>
  <si>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</si>
  <si>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</si>
  <si>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</si>
  <si>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</si>
  <si>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</si>
  <si>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</si>
  <si>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</si>
  <si>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</si>
  <si>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</si>
  <si>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</si>
  <si>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</si>
  <si>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</si>
  <si>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</si>
  <si>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</si>
  <si>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</si>
  <si>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</si>
  <si>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</si>
  <si>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</si>
  <si>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</si>
  <si>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</si>
  <si>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</si>
  <si>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</si>
  <si>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</si>
  <si>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</si>
  <si>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</si>
  <si>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</si>
  <si>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</si>
  <si>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</si>
  <si>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</si>
  <si>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</si>
  <si>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</si>
  <si>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</si>
  <si>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</si>
  <si>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</si>
  <si>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</si>
  <si>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</si>
  <si>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</si>
  <si>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</si>
  <si>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</si>
  <si>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</si>
  <si>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</si>
  <si>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</si>
  <si>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</si>
  <si>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</si>
  <si>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</si>
  <si>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</si>
  <si>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</si>
  <si>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</si>
  <si>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</si>
  <si>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</si>
  <si>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</si>
  <si>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</si>
  <si>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</si>
  <si>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</si>
  <si>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</si>
  <si>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</si>
  <si>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</si>
  <si>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</si>
  <si>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</si>
  <si>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</si>
  <si>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</si>
  <si>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</si>
  <si>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</si>
  <si>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</si>
  <si>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</si>
  <si>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</si>
  <si>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</si>
  <si>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</si>
  <si>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</si>
  <si>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</si>
  <si>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</si>
  <si>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</si>
  <si>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</si>
  <si>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</si>
  <si>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</si>
  <si>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</si>
  <si>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</si>
  <si>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</si>
  <si>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</si>
  <si>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</si>
  <si>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</si>
  <si>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</si>
  <si>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</si>
  <si>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</si>
  <si>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</si>
  <si>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</si>
  <si>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</si>
  <si>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</si>
  <si>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</si>
  <si>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</si>
  <si>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</si>
  <si>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</si>
  <si>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</si>
  <si>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</si>
  <si>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</si>
  <si>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</si>
  <si>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</si>
  <si>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</si>
  <si>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</si>
  <si>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</si>
  <si>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</si>
  <si>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</si>
  <si>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</si>
  <si>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</si>
  <si>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</si>
  <si>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</si>
  <si>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</si>
  <si>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</si>
  <si>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</si>
  <si>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</si>
  <si>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</si>
  <si>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</si>
  <si>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</si>
  <si>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</si>
  <si>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</si>
  <si>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</si>
  <si>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</si>
  <si>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</si>
  <si>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</si>
  <si>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</si>
  <si>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</si>
  <si>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</si>
  <si>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</si>
  <si>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</si>
  <si>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</si>
  <si>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</si>
  <si>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</si>
  <si>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</si>
  <si>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</si>
  <si>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</si>
  <si>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</si>
  <si>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</si>
  <si>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</si>
  <si>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</si>
  <si>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</si>
  <si>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</si>
  <si>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</si>
  <si>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</si>
  <si>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</si>
  <si>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</si>
  <si>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</si>
  <si>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</si>
  <si>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</si>
  <si>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</si>
  <si>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</si>
  <si>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</si>
  <si>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</si>
  <si>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</si>
  <si>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</si>
  <si>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</si>
  <si>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</si>
  <si>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</si>
  <si>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</si>
  <si>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</si>
  <si>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</si>
  <si>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</si>
  <si>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</si>
  <si>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</si>
  <si>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</si>
  <si>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</si>
  <si>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</si>
  <si>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</si>
  <si>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</si>
  <si>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</si>
  <si>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</si>
  <si>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</si>
  <si>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</si>
  <si>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</si>
  <si>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</si>
  <si>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</si>
  <si>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</si>
  <si>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</si>
  <si>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</si>
  <si>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</si>
  <si>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</si>
  <si>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</si>
  <si>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</si>
  <si>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</si>
  <si>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</si>
  <si>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</si>
  <si>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</si>
  <si>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</si>
  <si>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</si>
  <si>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</si>
  <si>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</si>
  <si>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</si>
  <si>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</si>
  <si>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</si>
  <si>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</si>
  <si>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</si>
  <si>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</si>
  <si>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</si>
  <si>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</si>
  <si>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</si>
  <si>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</si>
  <si>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</si>
  <si>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</si>
  <si>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</si>
  <si>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</si>
  <si>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</si>
  <si>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</si>
  <si>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</si>
  <si>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</si>
  <si>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</si>
  <si>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</si>
  <si>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</si>
  <si>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</si>
  <si>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</si>
  <si>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</si>
  <si>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</si>
  <si>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</si>
  <si>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</si>
  <si>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</si>
  <si>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</si>
  <si>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</si>
  <si>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</si>
  <si>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</si>
  <si>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</si>
  <si>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</si>
  <si>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</si>
  <si>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</si>
  <si>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</si>
  <si>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</si>
  <si>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</si>
  <si>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</si>
  <si>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</si>
  <si>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</si>
  <si>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</si>
  <si>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</si>
  <si>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</si>
  <si>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</si>
  <si>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</si>
  <si>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</si>
  <si>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</si>
  <si>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</si>
  <si>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</si>
  <si>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</si>
  <si>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</si>
  <si>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</si>
  <si>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</si>
  <si>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</si>
  <si>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</si>
  <si>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</si>
  <si>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</si>
  <si>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</si>
  <si>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</si>
  <si>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</si>
  <si>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</si>
  <si>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</si>
  <si>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</si>
  <si>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</si>
  <si>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</si>
  <si>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</si>
  <si>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</si>
  <si>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</si>
  <si>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</si>
  <si>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</si>
  <si>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</si>
  <si>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</si>
  <si>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</si>
  <si>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</si>
  <si>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</si>
  <si>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</si>
  <si>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</si>
  <si>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</si>
  <si>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</si>
  <si>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</si>
  <si>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</si>
  <si>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</si>
  <si>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</si>
  <si>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</si>
  <si>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</si>
  <si>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</si>
  <si>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</si>
  <si>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</si>
  <si>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</si>
  <si>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</si>
  <si>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</si>
  <si>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</si>
  <si>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</si>
  <si>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</si>
  <si>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</si>
  <si>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</si>
  <si>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</si>
  <si>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</si>
  <si>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</si>
  <si>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</si>
  <si>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</si>
  <si>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</si>
  <si>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</si>
  <si>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</si>
  <si>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</si>
  <si>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</si>
  <si>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</si>
  <si>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</si>
  <si>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</si>
  <si>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</si>
  <si>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</si>
  <si>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</si>
  <si>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</si>
  <si>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</si>
  <si>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</si>
  <si>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</si>
  <si>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</si>
  <si>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</si>
  <si>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</si>
  <si>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</si>
  <si>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</si>
  <si>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</si>
  <si>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</si>
  <si>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</si>
  <si>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</si>
  <si>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</si>
  <si>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</si>
  <si>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</si>
  <si>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</si>
  <si>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</si>
  <si>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</si>
  <si>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</si>
  <si>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</si>
  <si>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</si>
  <si>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</si>
  <si>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</si>
  <si>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</si>
  <si>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</si>
  <si>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</si>
  <si>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</si>
  <si>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</si>
  <si>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</si>
  <si>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</si>
  <si>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</si>
  <si>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</si>
  <si>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</si>
  <si>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</si>
  <si>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</si>
  <si>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</si>
  <si>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</si>
  <si>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</si>
  <si>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</si>
  <si>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</si>
  <si>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</si>
  <si>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</si>
  <si>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</si>
  <si>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</si>
  <si>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</si>
  <si>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</si>
  <si>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</si>
  <si>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</si>
  <si>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</si>
  <si>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</si>
  <si>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</si>
  <si>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</si>
  <si>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</si>
  <si>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</si>
  <si>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</si>
  <si>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</si>
  <si>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</si>
  <si>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</si>
  <si>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</si>
  <si>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</si>
  <si>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</si>
  <si>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</si>
  <si>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</si>
  <si>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</si>
  <si>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</si>
  <si>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</si>
  <si>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</si>
  <si>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</si>
  <si>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</si>
  <si>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</si>
  <si>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</si>
  <si>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</si>
  <si>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</si>
  <si>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</si>
  <si>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</si>
  <si>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</si>
  <si>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</si>
  <si>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</si>
  <si>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</si>
  <si>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</si>
  <si>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</si>
  <si>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</si>
  <si>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</si>
  <si>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</si>
  <si>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</si>
  <si>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</si>
  <si>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</si>
  <si>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</si>
  <si>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</si>
  <si>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</si>
  <si>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</si>
  <si>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</si>
  <si>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</si>
  <si>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</si>
  <si>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</si>
  <si>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</si>
  <si>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</si>
  <si>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</si>
  <si>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</si>
  <si>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</si>
  <si>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</si>
  <si>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</si>
  <si>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</si>
  <si>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</si>
  <si>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</si>
  <si>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</si>
  <si>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</si>
  <si>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</si>
  <si>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</si>
  <si>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</si>
  <si>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</si>
  <si>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</si>
  <si>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</si>
  <si>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</si>
  <si>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</si>
  <si>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</si>
  <si>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</si>
  <si>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</si>
  <si>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</si>
  <si>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</si>
  <si>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</si>
  <si>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</si>
  <si>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</si>
  <si>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</si>
  <si>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</si>
  <si>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</si>
  <si>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</si>
  <si>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</si>
  <si>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</si>
  <si>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</si>
  <si>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</si>
  <si>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</si>
  <si>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</si>
  <si>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</si>
  <si>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</si>
  <si>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</si>
  <si>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</si>
  <si>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</si>
  <si>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</si>
  <si>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</si>
  <si>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</si>
  <si>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</si>
  <si>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</si>
  <si>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</si>
  <si>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</si>
  <si>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</si>
  <si>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</si>
  <si>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</si>
  <si>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</si>
  <si>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</si>
  <si>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</si>
  <si>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</si>
  <si>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</si>
  <si>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</si>
  <si>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</si>
  <si>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</si>
  <si>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</si>
  <si>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</si>
  <si>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</si>
  <si>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</si>
  <si>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</si>
  <si>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</si>
  <si>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</si>
  <si>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</si>
  <si>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</si>
  <si>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</si>
  <si>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</si>
  <si>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</si>
  <si>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</si>
  <si>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</si>
  <si>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</si>
  <si>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</si>
  <si>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</si>
  <si>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</si>
  <si>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</si>
  <si>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</si>
  <si>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</si>
  <si>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</si>
  <si>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</si>
  <si>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</si>
  <si>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</si>
  <si>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</si>
  <si>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</si>
  <si>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</si>
  <si>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</si>
  <si>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</si>
  <si>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</si>
  <si>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</si>
  <si>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</si>
  <si>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</si>
  <si>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</si>
  <si>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</si>
  <si>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</si>
  <si>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</si>
  <si>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</si>
  <si>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</si>
  <si>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</si>
  <si>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</si>
  <si>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</si>
  <si>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</si>
  <si>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</si>
  <si>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</si>
  <si>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</si>
  <si>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</si>
  <si>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</si>
  <si>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</si>
  <si>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</si>
  <si>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</si>
  <si>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</si>
  <si>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</si>
  <si>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</si>
  <si>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</si>
  <si>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</si>
  <si>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</si>
  <si>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</si>
  <si>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</si>
  <si>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</si>
  <si>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</si>
  <si>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</si>
  <si>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</si>
  <si>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</si>
  <si>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</si>
  <si>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</si>
  <si>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</si>
  <si>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</si>
  <si>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</si>
  <si>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</si>
  <si>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</si>
  <si>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</si>
  <si>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</si>
  <si>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</si>
  <si>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</si>
  <si>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</si>
  <si>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</si>
  <si>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</si>
  <si>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</si>
  <si>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</si>
  <si>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</si>
  <si>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</si>
  <si>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</si>
  <si>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</si>
  <si>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</si>
  <si>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</si>
  <si>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</si>
  <si>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</si>
  <si>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</si>
  <si>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</si>
  <si>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</si>
  <si>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</si>
  <si>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</si>
  <si>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</si>
  <si>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</si>
  <si>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</si>
  <si>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</si>
  <si>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</si>
  <si>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</si>
  <si>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</si>
  <si>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</si>
  <si>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</si>
  <si>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</si>
  <si>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</si>
  <si>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</si>
  <si>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</si>
  <si>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</si>
  <si>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</si>
  <si>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</si>
  <si>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</si>
  <si>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</si>
  <si>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</si>
  <si>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</si>
  <si>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</si>
  <si>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</si>
  <si>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</si>
  <si>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</si>
  <si>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</si>
  <si>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</si>
  <si>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</si>
  <si>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</si>
  <si>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</si>
  <si>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</si>
  <si>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</si>
  <si>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</si>
  <si>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</si>
  <si>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</si>
  <si>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</si>
  <si>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</si>
  <si>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</si>
  <si>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</si>
  <si>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</si>
  <si>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</si>
  <si>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</si>
  <si>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</si>
  <si>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</si>
  <si>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</si>
  <si>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</si>
  <si>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</si>
  <si>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</si>
  <si>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</si>
  <si>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</si>
  <si>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</si>
  <si>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</si>
  <si>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</si>
  <si>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</si>
  <si>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</si>
  <si>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</si>
  <si>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</si>
  <si>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</si>
  <si>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</si>
  <si>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</si>
  <si>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</si>
  <si>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</si>
  <si>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</si>
  <si>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</si>
  <si>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</si>
  <si>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</si>
  <si>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</si>
  <si>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</si>
  <si>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</si>
  <si>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</si>
  <si>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</si>
  <si>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</si>
  <si>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</si>
  <si>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</si>
  <si>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</si>
  <si>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</si>
  <si>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</si>
  <si>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</si>
  <si>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</si>
  <si>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</si>
  <si>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</si>
  <si>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</si>
  <si>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</si>
  <si>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</si>
  <si>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</si>
  <si>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</si>
  <si>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</si>
  <si>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</si>
  <si>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</si>
  <si>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</si>
  <si>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</si>
  <si>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</si>
  <si>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</si>
  <si>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</si>
  <si>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</si>
  <si>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</si>
  <si>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</si>
  <si>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</si>
  <si>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</si>
  <si>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</si>
  <si>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</si>
  <si>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</si>
  <si>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</si>
  <si>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</si>
  <si>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</si>
  <si>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</si>
  <si>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</si>
  <si>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</si>
  <si>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</si>
  <si>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</si>
  <si>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</si>
  <si>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</si>
  <si>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</si>
  <si>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</si>
  <si>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</si>
  <si>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</si>
  <si>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</si>
  <si>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</si>
  <si>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</si>
  <si>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</si>
  <si>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</si>
  <si>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</si>
  <si>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</si>
  <si>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</si>
  <si>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</si>
  <si>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</si>
  <si>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</si>
  <si>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</si>
  <si>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</si>
  <si>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</si>
  <si>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</si>
  <si>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</si>
  <si>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</si>
  <si>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</si>
  <si>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</si>
  <si>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</si>
  <si>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</si>
  <si>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</si>
  <si>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</si>
  <si>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</si>
  <si>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</si>
  <si>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</si>
  <si>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</si>
  <si>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</si>
  <si>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</si>
  <si>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</si>
  <si>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</si>
  <si>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</si>
  <si>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</si>
  <si>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</si>
  <si>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</si>
  <si>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</si>
  <si>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</si>
  <si>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</si>
  <si>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</si>
  <si>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</si>
  <si>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</si>
  <si>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</si>
  <si>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</si>
  <si>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</si>
  <si>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</si>
  <si>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</si>
  <si>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</si>
  <si>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</si>
  <si>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</si>
  <si>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</si>
  <si>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</si>
  <si>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</si>
  <si>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</si>
  <si>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</si>
  <si>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</si>
  <si>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</si>
  <si>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</si>
  <si>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</si>
  <si>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</si>
  <si>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</si>
  <si>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</si>
  <si>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</si>
  <si>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</si>
  <si>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</si>
  <si>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</si>
  <si>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</si>
  <si>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</si>
  <si>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</si>
  <si>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</si>
  <si>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</si>
  <si>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</si>
  <si>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</si>
  <si>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</si>
  <si>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</si>
  <si>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</si>
  <si>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</si>
  <si>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</si>
  <si>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</si>
  <si>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</si>
  <si>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</si>
  <si>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</si>
  <si>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</si>
  <si>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</si>
  <si>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</si>
  <si>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</si>
  <si>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</si>
  <si>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</si>
  <si>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</si>
  <si>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</si>
  <si>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</si>
  <si>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</si>
  <si>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</si>
  <si>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</si>
  <si>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</si>
  <si>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</si>
  <si>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</si>
  <si>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</si>
  <si>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</si>
  <si>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</si>
  <si>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</si>
  <si>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</si>
  <si>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</si>
  <si>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</si>
  <si>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</si>
  <si>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</si>
  <si>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</si>
  <si>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</si>
  <si>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</si>
  <si>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</si>
  <si>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</si>
  <si>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</si>
  <si>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</si>
  <si>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</si>
  <si>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</si>
  <si>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</si>
  <si>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</si>
  <si>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</si>
  <si>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</si>
  <si>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</si>
  <si>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</si>
  <si>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</si>
  <si>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</si>
  <si>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</si>
  <si>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</si>
  <si>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</si>
  <si>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</si>
  <si>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</si>
  <si>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</si>
  <si>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</si>
  <si>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</si>
  <si>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</si>
  <si>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</si>
  <si>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</si>
  <si>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</si>
  <si>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</si>
  <si>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</si>
  <si>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</si>
  <si>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</si>
  <si>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</si>
  <si>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</si>
  <si>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</si>
  <si>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</si>
  <si>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</si>
  <si>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</si>
  <si>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</si>
  <si>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</si>
  <si>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</si>
  <si>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</si>
  <si>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</si>
  <si>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</si>
  <si>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</si>
  <si>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</si>
  <si>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</si>
  <si>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</si>
  <si>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</si>
  <si>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</si>
  <si>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</si>
  <si>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</si>
  <si>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</si>
  <si>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</si>
  <si>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</si>
  <si>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</si>
  <si>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</si>
  <si>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</si>
  <si>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</si>
  <si>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</si>
  <si>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</si>
  <si>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</si>
  <si>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</si>
  <si>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</si>
  <si>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</si>
  <si>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</si>
  <si>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</si>
  <si>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</si>
  <si>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</si>
  <si>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</si>
  <si>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</si>
  <si>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</si>
  <si>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</si>
  <si>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</si>
  <si>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</si>
  <si>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</si>
  <si>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</si>
  <si>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</si>
  <si>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</si>
  <si>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</si>
  <si>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</si>
  <si>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</si>
  <si>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</si>
  <si>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</si>
  <si>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</si>
  <si>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</si>
  <si>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</si>
  <si>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</si>
  <si>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</si>
  <si>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</si>
  <si>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</si>
  <si>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</si>
  <si>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</si>
  <si>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</si>
  <si>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</si>
  <si>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</si>
  <si>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</si>
  <si>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</si>
  <si>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</si>
  <si>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</si>
  <si>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</si>
  <si>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</si>
  <si>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</si>
  <si>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</si>
  <si>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</si>
  <si>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</si>
  <si>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</si>
  <si>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</si>
  <si>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</si>
  <si>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</si>
  <si>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</si>
  <si>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</si>
  <si>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</si>
  <si>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</si>
  <si>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</si>
  <si>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</si>
  <si>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</si>
  <si>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</si>
  <si>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</si>
  <si>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</si>
  <si>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</si>
  <si>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</si>
  <si>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</si>
  <si>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</si>
  <si>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</si>
  <si>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</si>
  <si>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</si>
  <si>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</si>
  <si>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</si>
  <si>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</si>
  <si>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</si>
  <si>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</si>
  <si>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</si>
  <si>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</si>
  <si>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</si>
  <si>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</si>
  <si>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</si>
  <si>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</si>
  <si>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</si>
  <si>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</si>
  <si>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</si>
  <si>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</si>
  <si>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</si>
  <si>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</si>
  <si>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</si>
  <si>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</si>
  <si>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</si>
  <si>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</si>
  <si>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</si>
  <si>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</si>
  <si>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</si>
  <si>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</si>
  <si>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</si>
  <si>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</si>
  <si>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</si>
  <si>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</si>
  <si>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</si>
  <si>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</si>
  <si>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</si>
  <si>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</si>
  <si>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</si>
  <si>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</si>
  <si>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</si>
  <si>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</si>
  <si>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</si>
  <si>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</si>
  <si>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</si>
  <si>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</si>
  <si>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</si>
  <si>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</si>
  <si>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</si>
  <si>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</si>
  <si>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</si>
  <si>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</si>
  <si>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</si>
  <si>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</si>
  <si>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</si>
  <si>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</si>
  <si>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</si>
  <si>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</si>
  <si>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</si>
  <si>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</si>
  <si>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</si>
  <si>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</si>
  <si>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</si>
  <si>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</si>
  <si>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</si>
  <si>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</si>
  <si>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</si>
  <si>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</si>
  <si>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</si>
  <si>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</si>
  <si>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</si>
  <si>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</si>
  <si>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</si>
  <si>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</si>
  <si>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</si>
  <si>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</si>
  <si>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</si>
  <si>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</si>
  <si>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</si>
  <si>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</si>
  <si>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</si>
  <si>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</si>
  <si>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</si>
  <si>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</si>
  <si>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</si>
  <si>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</si>
  <si>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</si>
  <si>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</si>
  <si>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</si>
  <si>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</si>
  <si>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</si>
  <si>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</si>
  <si>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</si>
  <si>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</si>
  <si>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</si>
  <si>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</si>
  <si>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</si>
  <si>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</si>
  <si>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</si>
  <si>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</si>
  <si>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</si>
  <si>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</si>
  <si>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</si>
  <si>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</si>
  <si>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</si>
  <si>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</si>
  <si>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</si>
  <si>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</si>
  <si>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</si>
  <si>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</si>
  <si>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</si>
  <si>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</si>
  <si>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</si>
  <si>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</si>
  <si>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</si>
  <si>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</si>
  <si>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</si>
  <si>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</si>
  <si>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</si>
  <si>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</si>
  <si>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</si>
  <si>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</si>
  <si>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</si>
  <si>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</si>
  <si>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</si>
  <si>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</si>
  <si>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</si>
  <si>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</si>
  <si>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</si>
  <si>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</si>
  <si>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</si>
  <si>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</si>
  <si>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</si>
  <si>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</si>
  <si>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</si>
  <si>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</si>
  <si>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</si>
  <si>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</si>
  <si>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</si>
  <si>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</si>
  <si>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</si>
  <si>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</si>
  <si>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</si>
  <si>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</si>
  <si>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</si>
  <si>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</si>
  <si>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</si>
  <si>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</si>
  <si>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</si>
  <si>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</si>
  <si>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</si>
  <si>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</si>
  <si>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</si>
  <si>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</si>
  <si>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</si>
  <si>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</si>
  <si>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</si>
  <si>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</si>
  <si>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</si>
  <si>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</si>
  <si>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</si>
  <si>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</si>
  <si>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</si>
  <si>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</si>
  <si>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</si>
  <si>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</si>
  <si>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</si>
  <si>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</si>
  <si>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</si>
  <si>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</si>
  <si>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</si>
  <si>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</si>
  <si>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</si>
  <si>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</si>
  <si>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</si>
  <si>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</si>
  <si>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</si>
  <si>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</si>
  <si>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</si>
  <si>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</si>
  <si>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</si>
  <si>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</si>
  <si>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</si>
  <si>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</si>
  <si>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</si>
  <si>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</si>
  <si>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</si>
  <si>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</si>
  <si>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</si>
  <si>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</si>
  <si>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</si>
  <si>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</si>
  <si>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</si>
  <si>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</si>
  <si>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</si>
  <si>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</si>
  <si>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</si>
  <si>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</si>
  <si>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</si>
  <si>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</si>
  <si>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</si>
  <si>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</si>
  <si>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</si>
  <si>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</si>
  <si>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</si>
  <si>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</si>
  <si>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</si>
  <si>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</si>
  <si>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</si>
  <si>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</si>
  <si>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</si>
  <si>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</si>
  <si>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</si>
  <si>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</si>
  <si>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</si>
  <si>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</si>
  <si>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</si>
  <si>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</si>
  <si>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</si>
  <si>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</si>
  <si>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</si>
  <si>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</si>
  <si>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</si>
  <si>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</si>
  <si>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</si>
  <si>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</si>
  <si>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</si>
  <si>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</si>
  <si>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</si>
  <si>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</si>
  <si>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</si>
  <si>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</si>
  <si>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</si>
  <si>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</si>
  <si>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</si>
  <si>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</si>
  <si>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</si>
  <si>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</si>
  <si>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</si>
  <si>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</si>
  <si>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</si>
  <si>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</si>
  <si>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</si>
  <si>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</si>
  <si>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</si>
  <si>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</si>
  <si>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</si>
  <si>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</si>
  <si>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</si>
  <si>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</si>
  <si>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</si>
  <si>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</si>
  <si>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</si>
  <si>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</si>
  <si>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</si>
  <si>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</si>
  <si>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</si>
  <si>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</si>
  <si>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</si>
  <si>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</si>
  <si>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</si>
  <si>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</si>
  <si>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</si>
  <si>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</si>
  <si>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</si>
  <si>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</si>
  <si>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</si>
  <si>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</si>
  <si>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</si>
  <si>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</si>
  <si>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</si>
  <si>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</si>
  <si>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</si>
  <si>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</si>
  <si>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</si>
  <si>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</si>
  <si>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</si>
  <si>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</si>
  <si>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</si>
  <si>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</si>
  <si>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</si>
  <si>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</si>
  <si>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</si>
  <si>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</si>
  <si>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</si>
  <si>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</si>
  <si>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</si>
  <si>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</si>
  <si>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</si>
  <si>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</si>
  <si>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</si>
  <si>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</si>
  <si>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</si>
  <si>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</si>
  <si>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</si>
  <si>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</si>
  <si>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</si>
  <si>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</si>
  <si>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</si>
  <si>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</si>
  <si>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</si>
  <si>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</si>
  <si>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</si>
  <si>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</si>
  <si>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</si>
  <si>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</si>
  <si>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</si>
  <si>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</si>
  <si>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</si>
  <si>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</si>
  <si>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</si>
  <si>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</si>
  <si>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</si>
  <si>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</si>
  <si>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</si>
  <si>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</si>
  <si>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</si>
  <si>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</si>
  <si>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</si>
  <si>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</si>
  <si>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</si>
  <si>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</si>
  <si>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</si>
  <si>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</si>
  <si>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</si>
  <si>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</si>
  <si>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</si>
  <si>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</si>
  <si>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</si>
  <si>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</si>
  <si>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</si>
  <si>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</si>
  <si>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</si>
  <si>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</si>
  <si>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</si>
  <si>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</si>
  <si>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</si>
  <si>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</si>
  <si>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</si>
  <si>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</si>
  <si>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</si>
  <si>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</si>
  <si>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</si>
  <si>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</si>
  <si>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</si>
  <si>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</si>
  <si>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</si>
  <si>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</si>
  <si>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</si>
  <si>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</si>
  <si>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</si>
  <si>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</si>
  <si>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</si>
  <si>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</si>
  <si>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</si>
  <si>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</si>
  <si>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</si>
  <si>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</si>
  <si>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</si>
  <si>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</si>
  <si>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</si>
  <si>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</si>
  <si>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</si>
  <si>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</si>
  <si>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</si>
  <si>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</si>
  <si>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</si>
  <si>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</si>
  <si>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</si>
  <si>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</si>
  <si>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</si>
  <si>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</si>
  <si>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</si>
  <si>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</si>
  <si>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</si>
  <si>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</si>
  <si>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</si>
  <si>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</si>
  <si>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</si>
  <si>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</si>
  <si>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</si>
  <si>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</si>
  <si>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</si>
  <si>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</si>
  <si>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</si>
  <si>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</si>
  <si>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</si>
  <si>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</si>
  <si>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</si>
  <si>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</si>
  <si>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</si>
  <si>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</si>
  <si>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</si>
  <si>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</si>
  <si>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</si>
  <si>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</si>
  <si>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</si>
  <si>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</si>
  <si>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</si>
  <si>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</si>
  <si>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</si>
  <si>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</si>
  <si>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</si>
  <si>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</si>
  <si>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</si>
  <si>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</si>
  <si>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</si>
  <si>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</si>
  <si>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</si>
  <si>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</si>
  <si>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</si>
  <si>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</si>
  <si>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</si>
  <si>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</si>
  <si>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</si>
  <si>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</si>
  <si>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</si>
  <si>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</si>
  <si>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</si>
  <si>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</si>
  <si>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</si>
  <si>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</si>
  <si>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</si>
  <si>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</si>
  <si>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</si>
  <si>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</si>
  <si>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</si>
  <si>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</si>
  <si>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</si>
  <si>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</si>
  <si>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</si>
  <si>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</si>
  <si>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</si>
  <si>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</si>
  <si>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</si>
  <si>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</si>
  <si>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</si>
  <si>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</si>
  <si>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</si>
  <si>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</si>
  <si>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</si>
  <si>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</si>
  <si>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</si>
  <si>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</si>
  <si>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</si>
  <si>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</si>
  <si>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</si>
  <si>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</si>
  <si>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</si>
  <si>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</si>
  <si>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</si>
  <si>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</si>
  <si>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</si>
  <si>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</si>
  <si>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</si>
  <si>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</si>
  <si>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</si>
  <si>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</si>
  <si>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</si>
  <si>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</si>
  <si>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</si>
  <si>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</si>
  <si>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</si>
  <si>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</si>
  <si>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</si>
  <si>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</si>
  <si>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</si>
  <si>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</si>
  <si>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</si>
  <si>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</si>
  <si>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</si>
  <si>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</si>
  <si>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</si>
  <si>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</si>
  <si>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</si>
  <si>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</si>
  <si>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</si>
  <si>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</si>
  <si>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</si>
  <si>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</si>
  <si>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</si>
  <si>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</si>
  <si>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</si>
  <si>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</si>
  <si>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</si>
  <si>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</si>
  <si>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</si>
  <si>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</si>
  <si>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</si>
  <si>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</si>
  <si>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</si>
  <si>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</si>
  <si>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</si>
  <si>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</si>
  <si>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</si>
  <si>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</si>
  <si>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</si>
  <si>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</si>
  <si>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</si>
  <si>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</si>
  <si>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</si>
  <si>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</si>
  <si>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</si>
  <si>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</si>
  <si>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</si>
  <si>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</si>
  <si>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</si>
  <si>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</si>
  <si>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</si>
  <si>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</si>
  <si>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</si>
  <si>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</si>
  <si>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</si>
  <si>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</si>
  <si>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</si>
  <si>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</si>
  <si>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</si>
  <si>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</si>
  <si>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</si>
  <si>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</si>
  <si>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</si>
  <si>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</si>
  <si>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</si>
  <si>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</si>
  <si>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</si>
  <si>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</si>
  <si>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</si>
  <si>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</si>
  <si>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</si>
  <si>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</si>
  <si>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</si>
  <si>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</si>
  <si>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</si>
  <si>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</si>
  <si>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</si>
  <si>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</si>
  <si>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</si>
  <si>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</si>
  <si>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</si>
  <si>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</si>
  <si>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</si>
  <si>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</si>
  <si>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</si>
  <si>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</si>
  <si>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</si>
  <si>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</si>
  <si>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</si>
  <si>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</si>
  <si>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</si>
  <si>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</si>
  <si>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</si>
  <si>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</si>
  <si>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</si>
  <si>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</si>
  <si>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</si>
  <si>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</si>
  <si>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</si>
  <si>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</si>
  <si>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</si>
  <si>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</si>
  <si>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</si>
  <si>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</si>
  <si>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</si>
  <si>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</si>
  <si>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</si>
  <si>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</si>
  <si>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</si>
  <si>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</si>
  <si>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</si>
  <si>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</si>
  <si>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</si>
  <si>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</si>
  <si>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</si>
  <si>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</si>
  <si>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</si>
  <si>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</si>
  <si>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</si>
  <si>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</si>
  <si>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</si>
  <si>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</si>
  <si>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</si>
  <si>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</si>
  <si>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</si>
  <si>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</si>
  <si>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</si>
  <si>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</si>
  <si>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</si>
  <si>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</si>
  <si>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</si>
  <si>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</si>
  <si>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</si>
  <si>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</si>
  <si>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</si>
  <si>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</si>
  <si>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</si>
  <si>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</si>
  <si>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</si>
  <si>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</si>
  <si>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</si>
  <si>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</si>
  <si>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</si>
  <si>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</si>
  <si>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</si>
  <si>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</si>
  <si>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</si>
  <si>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</si>
  <si>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</si>
  <si>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</si>
  <si>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</si>
  <si>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</si>
  <si>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</si>
  <si>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</si>
  <si>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</si>
  <si>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</si>
  <si>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</si>
  <si>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</si>
  <si>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</si>
  <si>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</si>
  <si>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</si>
  <si>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</si>
  <si>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</si>
  <si>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</si>
  <si>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</si>
  <si>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</si>
  <si>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</si>
  <si>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</si>
  <si>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</si>
  <si>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</si>
  <si>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</si>
  <si>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</si>
  <si>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</si>
  <si>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</si>
  <si>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</si>
  <si>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</si>
  <si>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</si>
  <si>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</si>
  <si>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</si>
  <si>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</si>
  <si>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</si>
  <si>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</si>
  <si>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</si>
  <si>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</si>
  <si>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</si>
  <si>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</si>
  <si>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</si>
  <si>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</si>
  <si>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</si>
  <si>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</si>
  <si>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</si>
  <si>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</si>
  <si>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</si>
  <si>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</si>
  <si>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</si>
  <si>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</si>
  <si>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</si>
  <si>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</si>
  <si>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</si>
  <si>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</si>
  <si>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</si>
  <si>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</si>
  <si>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</si>
  <si>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</si>
  <si>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</si>
  <si>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</si>
  <si>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</si>
  <si>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</si>
  <si>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</si>
  <si>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</si>
  <si>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</si>
  <si>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</si>
  <si>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</si>
  <si>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</si>
  <si>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</si>
  <si>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</si>
  <si>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</si>
  <si>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</si>
  <si>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</si>
  <si>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</si>
  <si>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</si>
  <si>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</si>
  <si>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</si>
  <si>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</si>
  <si>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</si>
  <si>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</si>
  <si>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</si>
  <si>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</si>
  <si>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</si>
  <si>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</si>
  <si>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</si>
  <si>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</si>
  <si>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</si>
  <si>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</si>
  <si>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</si>
  <si>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</si>
  <si>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</si>
  <si>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</si>
  <si>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</si>
  <si>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</si>
  <si>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</si>
  <si>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</si>
  <si>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</si>
  <si>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</si>
  <si>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</si>
  <si>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</si>
  <si>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</si>
  <si>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</si>
  <si>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</si>
  <si>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</si>
  <si>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</si>
  <si>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</si>
  <si>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</si>
  <si>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</si>
  <si>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</si>
  <si>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</si>
  <si>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</si>
  <si>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</si>
  <si>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</si>
  <si>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</si>
  <si>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</si>
  <si>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</si>
  <si>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</si>
  <si>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</si>
  <si>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</si>
  <si>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</si>
  <si>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</si>
  <si>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</si>
  <si>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</si>
  <si>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</si>
  <si>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</si>
  <si>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</si>
  <si>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</si>
  <si>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</si>
  <si>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</si>
  <si>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</si>
  <si>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</si>
  <si>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</si>
  <si>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</si>
  <si>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</si>
  <si>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</si>
  <si>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</si>
  <si>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</si>
  <si>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</si>
  <si>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</si>
  <si>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</si>
  <si>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</si>
  <si>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</si>
  <si>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</si>
  <si>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</si>
  <si>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</si>
  <si>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</si>
  <si>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</si>
  <si>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</si>
  <si>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</si>
  <si>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</si>
  <si>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</si>
  <si>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</si>
  <si>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</si>
  <si>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</si>
  <si>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</si>
  <si>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</si>
  <si>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</si>
  <si>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</si>
  <si>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</si>
  <si>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</si>
  <si>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</si>
  <si>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</si>
  <si>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</si>
  <si>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</si>
  <si>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</si>
  <si>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</si>
  <si>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</si>
  <si>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</si>
  <si>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</si>
  <si>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</si>
  <si>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</si>
  <si>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</si>
  <si>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</si>
  <si>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</si>
  <si>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</si>
  <si>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</si>
  <si>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</si>
  <si>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</si>
  <si>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</si>
  <si>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</si>
  <si>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</si>
  <si>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</si>
  <si>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</si>
  <si>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</si>
  <si>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</si>
  <si>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</si>
  <si>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</si>
  <si>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</si>
  <si>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</si>
  <si>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</si>
  <si>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</si>
  <si>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</si>
  <si>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</si>
  <si>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</si>
  <si>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</si>
  <si>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</si>
  <si>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</si>
  <si>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</si>
  <si>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</si>
  <si>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</si>
  <si>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</si>
  <si>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</si>
  <si>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</si>
  <si>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</si>
  <si>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</si>
  <si>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</si>
  <si>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</si>
  <si>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</si>
  <si>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</si>
  <si>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</si>
  <si>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</si>
  <si>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</si>
  <si>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</si>
  <si>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</si>
  <si>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</si>
  <si>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</si>
  <si>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</si>
  <si>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</si>
  <si>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</si>
  <si>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</si>
  <si>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</si>
  <si>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</si>
  <si>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</si>
  <si>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</si>
  <si>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</si>
  <si>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</si>
  <si>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</si>
  <si>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</si>
  <si>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</si>
  <si>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</si>
  <si>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</si>
  <si>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</si>
  <si>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</si>
  <si>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</si>
  <si>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</si>
  <si>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</si>
  <si>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</si>
  <si>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</si>
  <si>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</si>
  <si>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</si>
  <si>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</si>
  <si>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</si>
  <si>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</si>
  <si>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</si>
  <si>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</si>
  <si>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</si>
  <si>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</si>
  <si>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</si>
  <si>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</si>
  <si>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</si>
  <si>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</si>
  <si>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</si>
  <si>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</si>
  <si>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</si>
  <si>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</si>
  <si>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</si>
  <si>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</si>
  <si>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</si>
  <si>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</si>
  <si>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</si>
  <si>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</si>
  <si>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</si>
  <si>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</si>
  <si>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</si>
  <si>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</si>
  <si>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</si>
  <si>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</si>
  <si>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</si>
  <si>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</si>
  <si>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</si>
  <si>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</si>
  <si>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</si>
  <si>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</si>
  <si>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</si>
  <si>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</si>
  <si>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</si>
  <si>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</si>
  <si>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</si>
  <si>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</si>
  <si>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</si>
  <si>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</si>
  <si>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</si>
  <si>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</si>
  <si>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</si>
  <si>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</si>
  <si>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</si>
  <si>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</si>
  <si>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</si>
  <si>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</si>
  <si>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</si>
  <si>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</si>
  <si>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</si>
  <si>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</si>
  <si>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</si>
  <si>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</si>
  <si>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</si>
  <si>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</si>
  <si>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</si>
  <si>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</si>
  <si>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</si>
  <si>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</si>
  <si>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</si>
  <si>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</si>
  <si>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</si>
  <si>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</si>
  <si>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</si>
  <si>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</si>
  <si>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</si>
  <si>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</si>
  <si>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</si>
  <si>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</si>
  <si>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</si>
  <si>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</si>
  <si>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</si>
  <si>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</si>
  <si>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</si>
  <si>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</si>
  <si>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</si>
  <si>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</si>
  <si>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</si>
  <si>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</si>
  <si>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</si>
  <si>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</si>
  <si>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</si>
  <si>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</si>
  <si>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</si>
  <si>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</si>
  <si>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</si>
  <si>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</si>
  <si>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</si>
  <si>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</si>
  <si>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</si>
  <si>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</si>
  <si>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</si>
  <si>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</si>
  <si>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</si>
  <si>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</si>
  <si>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</si>
  <si>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</si>
  <si>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</si>
  <si>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</si>
  <si>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</si>
  <si>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</si>
  <si>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</si>
  <si>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</si>
  <si>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</si>
  <si>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</si>
  <si>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</si>
  <si>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</si>
  <si>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</si>
  <si>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</si>
  <si>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</si>
  <si>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</si>
  <si>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</si>
  <si>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</si>
  <si>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</si>
  <si>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</si>
  <si>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</si>
  <si>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</si>
  <si>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</si>
  <si>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</si>
  <si>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</si>
  <si>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</si>
  <si>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</si>
  <si>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</si>
  <si>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</si>
  <si>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</si>
  <si>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</si>
  <si>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</si>
  <si>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</si>
  <si>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</si>
  <si>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</si>
  <si>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</si>
  <si>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</si>
  <si>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</si>
  <si>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</si>
  <si>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</si>
  <si>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</si>
  <si>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</si>
  <si>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</si>
  <si>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</si>
  <si>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</si>
  <si>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</si>
  <si>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</si>
  <si>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</si>
  <si>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</si>
  <si>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</si>
  <si>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</si>
  <si>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</si>
  <si>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</si>
  <si>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</si>
  <si>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</si>
  <si>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</si>
  <si>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</si>
  <si>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</si>
  <si>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</si>
  <si>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</si>
  <si>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</si>
  <si>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</si>
  <si>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</si>
  <si>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</si>
  <si>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</si>
  <si>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</si>
  <si>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</si>
  <si>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</si>
  <si>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</si>
  <si>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</si>
  <si>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</si>
  <si>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</si>
  <si>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</si>
  <si>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</si>
  <si>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</si>
  <si>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</si>
  <si>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</si>
  <si>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</si>
  <si>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</si>
  <si>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</si>
  <si>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</si>
  <si>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</si>
  <si>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</si>
  <si>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</si>
  <si>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</si>
  <si>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</si>
  <si>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</si>
  <si>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</si>
  <si>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</si>
  <si>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</si>
  <si>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</si>
  <si>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</si>
  <si>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</si>
  <si>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</si>
  <si>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</si>
  <si>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</si>
  <si>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</si>
  <si>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</si>
  <si>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</si>
  <si>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</si>
  <si>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</si>
  <si>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</si>
  <si>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</si>
  <si>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</si>
  <si>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</si>
  <si>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</si>
  <si>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</si>
  <si>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</si>
  <si>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</si>
  <si>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</si>
  <si>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</si>
  <si>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</si>
  <si>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</si>
  <si>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</si>
  <si>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</si>
  <si>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</si>
  <si>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</si>
  <si>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</si>
  <si>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</si>
  <si>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</si>
  <si>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</si>
  <si>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</si>
  <si>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</si>
  <si>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</si>
  <si>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</si>
  <si>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</si>
  <si>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</si>
  <si>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</si>
  <si>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</si>
  <si>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</si>
  <si>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</si>
  <si>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</si>
  <si>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</si>
  <si>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</si>
  <si>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</si>
  <si>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</si>
  <si>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</si>
  <si>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</si>
  <si>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</si>
  <si>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</si>
  <si>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</si>
  <si>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</si>
  <si>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</si>
  <si>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</si>
  <si>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</si>
  <si>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</si>
  <si>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</si>
  <si>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</si>
  <si>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</si>
  <si>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</si>
  <si>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</si>
  <si>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</si>
  <si>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</si>
  <si>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</si>
  <si>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</si>
  <si>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</si>
  <si>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</si>
  <si>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</si>
  <si>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</si>
  <si>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</si>
  <si>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</si>
  <si>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</si>
  <si>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</si>
  <si>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</si>
  <si>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</si>
  <si>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</si>
  <si>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</si>
  <si>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</si>
  <si>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</si>
  <si>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</si>
  <si>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</si>
  <si>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</si>
  <si>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</si>
  <si>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</si>
  <si>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</si>
  <si>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</si>
  <si>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</si>
  <si>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</si>
  <si>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</si>
  <si>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</si>
  <si>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</si>
  <si>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</si>
  <si>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</si>
  <si>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</si>
  <si>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</si>
  <si>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</si>
  <si>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</si>
  <si>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</si>
  <si>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</si>
  <si>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</si>
  <si>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</si>
  <si>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</si>
  <si>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</si>
  <si>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</si>
  <si>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</si>
  <si>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</si>
  <si>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</si>
  <si>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</si>
  <si>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</si>
  <si>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</si>
  <si>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</si>
  <si>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</si>
  <si>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</si>
  <si>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</si>
  <si>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</si>
  <si>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</si>
  <si>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</si>
  <si>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</si>
  <si>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</si>
  <si>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</si>
  <si>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</si>
  <si>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</si>
  <si>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</si>
  <si>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</si>
  <si>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</si>
  <si>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</si>
  <si>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</si>
  <si>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</si>
  <si>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</si>
  <si>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</si>
  <si>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</si>
  <si>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</si>
  <si>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</si>
  <si>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</si>
  <si>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</si>
  <si>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</si>
  <si>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</si>
  <si>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</si>
  <si>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</si>
  <si>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</si>
  <si>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</si>
  <si>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</si>
  <si>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</si>
  <si>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</si>
  <si>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</si>
  <si>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</si>
  <si>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</si>
  <si>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</si>
  <si>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</si>
  <si>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</si>
  <si>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</si>
  <si>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</si>
  <si>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</si>
  <si>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</si>
  <si>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</si>
  <si>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</si>
  <si>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</si>
  <si>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</si>
  <si>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</si>
  <si>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</si>
  <si>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</si>
  <si>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</si>
  <si>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</si>
  <si>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</si>
  <si>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</si>
  <si>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</si>
  <si>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</si>
  <si>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</si>
  <si>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</si>
  <si>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</si>
  <si>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</si>
  <si>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</si>
  <si>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</si>
  <si>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</si>
  <si>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</si>
  <si>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</si>
  <si>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</si>
  <si>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</si>
  <si>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</si>
  <si>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</si>
  <si>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</si>
  <si>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</si>
  <si>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</si>
  <si>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</si>
  <si>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</si>
  <si>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</si>
  <si>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</si>
  <si>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</si>
  <si>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</si>
  <si>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</si>
  <si>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</si>
  <si>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</si>
  <si>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</si>
  <si>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</si>
  <si>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</si>
  <si>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</si>
  <si>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</si>
  <si>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</si>
  <si>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</si>
  <si>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</si>
  <si>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</si>
  <si>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</si>
  <si>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</si>
  <si>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</si>
  <si>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</si>
  <si>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</si>
  <si>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</si>
  <si>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</si>
  <si>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</si>
  <si>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</si>
  <si>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</si>
  <si>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</si>
  <si>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</si>
  <si>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</si>
  <si>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</si>
  <si>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</si>
  <si>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</si>
  <si>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</si>
  <si>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</si>
  <si>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</si>
  <si>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</si>
  <si>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</si>
  <si>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</si>
  <si>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</si>
  <si>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</si>
  <si>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</si>
  <si>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</si>
  <si>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</si>
  <si>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</si>
  <si>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</si>
  <si>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</si>
  <si>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</si>
  <si>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</si>
  <si>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</si>
  <si>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</si>
  <si>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</si>
  <si>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</si>
  <si>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</si>
  <si>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</si>
  <si>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</si>
  <si>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</si>
  <si>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</si>
  <si>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</si>
  <si>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</si>
  <si>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</si>
  <si>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</si>
  <si>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</si>
  <si>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</si>
  <si>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</si>
  <si>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</si>
  <si>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</si>
  <si>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</si>
  <si>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</si>
  <si>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</si>
  <si>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</si>
  <si>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</si>
  <si>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</si>
  <si>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</si>
  <si>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</si>
  <si>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</si>
  <si>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</si>
  <si>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</si>
  <si>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</si>
  <si>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</si>
  <si>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</si>
  <si>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</si>
  <si>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</si>
  <si>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</si>
  <si>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</si>
  <si>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</si>
  <si>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</si>
  <si>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</si>
  <si>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</si>
  <si>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</si>
  <si>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</si>
  <si>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</si>
  <si>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</si>
  <si>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</si>
  <si>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</si>
  <si>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</si>
  <si>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</si>
  <si>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</si>
  <si>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</si>
  <si>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</si>
  <si>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</si>
  <si>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</si>
  <si>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</si>
  <si>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</si>
  <si>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</si>
  <si>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</si>
  <si>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</si>
  <si>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</si>
  <si>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</si>
  <si>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</si>
  <si>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</si>
  <si>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</si>
  <si>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</si>
  <si>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</si>
  <si>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</si>
  <si>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</si>
  <si>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</si>
  <si>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</si>
  <si>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</si>
  <si>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</si>
  <si>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</si>
  <si>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</si>
  <si>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</si>
  <si>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</si>
  <si>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</si>
  <si>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</si>
  <si>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</si>
  <si>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</si>
  <si>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</si>
  <si>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</si>
  <si>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</si>
  <si>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</si>
  <si>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</si>
  <si>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</si>
  <si>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</si>
  <si>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</si>
  <si>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</si>
  <si>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</si>
  <si>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</si>
  <si>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</si>
  <si>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</si>
  <si>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</si>
  <si>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</si>
  <si>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</si>
  <si>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</si>
  <si>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</si>
  <si>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</si>
  <si>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</si>
  <si>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</si>
  <si>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</si>
  <si>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</si>
  <si>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</si>
  <si>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</si>
  <si>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</si>
  <si>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</si>
  <si>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</si>
  <si>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</si>
  <si>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</si>
  <si>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</si>
  <si>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</si>
  <si>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</si>
  <si>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</si>
  <si>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</si>
  <si>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</si>
  <si>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</si>
  <si>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</si>
  <si>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</si>
  <si>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</si>
  <si>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</si>
  <si>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</si>
  <si>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</si>
  <si>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</si>
  <si>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</si>
  <si>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</si>
  <si>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</si>
  <si>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</si>
  <si>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</si>
  <si>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</si>
  <si>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</si>
  <si>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</si>
  <si>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</si>
  <si>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</si>
  <si>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</si>
  <si>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</si>
  <si>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</si>
  <si>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</si>
  <si>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</si>
  <si>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</si>
  <si>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</si>
  <si>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</si>
  <si>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</si>
  <si>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</si>
  <si>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</si>
  <si>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</si>
  <si>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</si>
  <si>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</si>
  <si>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</si>
  <si>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</si>
  <si>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</si>
  <si>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</si>
  <si>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</si>
  <si>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</si>
  <si>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</si>
  <si>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</si>
  <si>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</si>
  <si>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</si>
  <si>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</si>
  <si>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</si>
  <si>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</si>
  <si>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</si>
  <si>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</si>
  <si>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</si>
  <si>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</si>
  <si>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</si>
  <si>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</si>
  <si>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</si>
  <si>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</si>
  <si>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</si>
  <si>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</si>
  <si>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</si>
  <si>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</si>
  <si>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</si>
  <si>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</si>
  <si>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</si>
  <si>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</si>
  <si>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</si>
  <si>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</si>
  <si>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</si>
  <si>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</si>
  <si>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</si>
  <si>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</si>
  <si>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</si>
  <si>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</si>
  <si>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</si>
  <si>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</si>
  <si>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</si>
  <si>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</si>
  <si>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</si>
  <si>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</si>
  <si>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</si>
  <si>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</si>
  <si>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</si>
  <si>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</si>
  <si>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</si>
  <si>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</si>
  <si>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</si>
  <si>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</si>
  <si>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</si>
  <si>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</si>
  <si>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</si>
  <si>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</si>
  <si>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</si>
  <si>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</si>
  <si>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</si>
  <si>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</si>
  <si>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</si>
  <si>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</si>
  <si>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</si>
  <si>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</si>
  <si>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</si>
  <si>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</si>
  <si>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</si>
  <si>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</si>
  <si>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</si>
  <si>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</si>
  <si>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</si>
  <si>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</si>
  <si>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</si>
  <si>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</si>
  <si>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</si>
  <si>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</si>
  <si>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</si>
  <si>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</si>
  <si>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</si>
  <si>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</si>
  <si>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</si>
  <si>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</si>
  <si>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</si>
  <si>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</si>
  <si>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</si>
  <si>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</si>
  <si>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</si>
  <si>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</si>
  <si>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</si>
  <si>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</si>
  <si>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</si>
  <si>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</si>
  <si>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</si>
  <si>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</si>
  <si>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</si>
  <si>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</si>
  <si>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</si>
  <si>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</si>
  <si>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</si>
  <si>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</si>
  <si>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</si>
  <si>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</si>
  <si>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</si>
  <si>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</si>
  <si>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</si>
  <si>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</si>
  <si>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</si>
  <si>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</si>
  <si>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</si>
  <si>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</si>
  <si>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</si>
  <si>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</si>
  <si>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</si>
  <si>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</si>
  <si>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</si>
  <si>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</si>
  <si>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</si>
  <si>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</si>
  <si>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</si>
  <si>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</si>
  <si>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</si>
  <si>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</si>
  <si>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</si>
  <si>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</si>
  <si>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</si>
  <si>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</si>
  <si>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</si>
  <si>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</si>
  <si>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</si>
  <si>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</si>
  <si>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</si>
  <si>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</si>
  <si>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</si>
  <si>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</si>
  <si>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</si>
  <si>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</si>
  <si>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</si>
  <si>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</si>
  <si>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</si>
  <si>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</si>
  <si>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</si>
  <si>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</si>
  <si>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</si>
  <si>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</si>
  <si>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</si>
  <si>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</si>
  <si>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</si>
  <si>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</si>
  <si>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</si>
  <si>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</si>
  <si>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</si>
  <si>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</si>
  <si>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</si>
  <si>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</si>
  <si>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</si>
  <si>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</si>
  <si>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</si>
  <si>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</si>
  <si>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</si>
  <si>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</si>
  <si>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</si>
  <si>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</si>
  <si>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</si>
  <si>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</si>
  <si>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</si>
  <si>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</si>
  <si>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</si>
  <si>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</si>
  <si>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</si>
  <si>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</si>
  <si>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</si>
  <si>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</si>
  <si>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</si>
  <si>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</si>
  <si>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</si>
  <si>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</si>
  <si>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</si>
  <si>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</si>
  <si>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</si>
  <si>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</si>
  <si>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</si>
  <si>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</si>
  <si>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</si>
  <si>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</si>
  <si>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</si>
  <si>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</si>
  <si>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</si>
  <si>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</si>
  <si>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</si>
  <si>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</si>
  <si>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</si>
  <si>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</si>
  <si>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</si>
  <si>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</si>
  <si>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</si>
  <si>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</si>
  <si>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</si>
  <si>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</si>
  <si>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</si>
  <si>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</si>
  <si>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</si>
  <si>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</si>
  <si>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</si>
  <si>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</si>
  <si>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</si>
  <si>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</si>
  <si>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</si>
  <si>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</si>
  <si>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</si>
  <si>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</si>
  <si>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</si>
  <si>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</si>
  <si>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</si>
  <si>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</si>
  <si>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</si>
  <si>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</si>
  <si>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</si>
  <si>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</si>
  <si>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</si>
  <si>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</si>
  <si>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</si>
  <si>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</si>
  <si>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</si>
  <si>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</si>
  <si>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</si>
  <si>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</si>
  <si>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</si>
  <si>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</si>
  <si>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</si>
  <si>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</si>
  <si>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</si>
  <si>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</si>
  <si>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</si>
  <si>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</si>
  <si>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</si>
  <si>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</si>
  <si>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</si>
  <si>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</si>
  <si>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</si>
  <si>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</si>
  <si>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</si>
  <si>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</si>
  <si>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</si>
  <si>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</si>
  <si>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</si>
  <si>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</si>
  <si>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</si>
  <si>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</si>
  <si>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</si>
  <si>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</si>
  <si>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</si>
  <si>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</si>
  <si>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</si>
  <si>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</si>
  <si>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</si>
  <si>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</si>
  <si>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</si>
  <si>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</si>
  <si>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</si>
  <si>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</si>
  <si>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</si>
  <si>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</si>
  <si>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</si>
  <si>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</si>
  <si>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</si>
  <si>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</si>
  <si>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</si>
  <si>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</si>
  <si>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</si>
  <si>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</si>
  <si>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</si>
  <si>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</si>
  <si>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</si>
  <si>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</si>
  <si>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</si>
  <si>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</si>
  <si>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</si>
  <si>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</si>
  <si>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</si>
  <si>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</si>
  <si>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</si>
  <si>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</si>
  <si>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</si>
  <si>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</si>
  <si>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</si>
  <si>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</si>
  <si>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</si>
  <si>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</si>
  <si>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</si>
  <si>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</si>
  <si>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</si>
  <si>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</si>
  <si>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</si>
  <si>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</si>
  <si>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</si>
  <si>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</si>
  <si>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</si>
  <si>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</si>
  <si>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</si>
  <si>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</si>
  <si>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</si>
  <si>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</si>
  <si>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</si>
  <si>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</si>
  <si>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</si>
  <si>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</si>
  <si>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</si>
  <si>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</si>
  <si>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</si>
  <si>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</si>
  <si>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</si>
  <si>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</si>
  <si>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</si>
  <si>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</si>
  <si>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</si>
  <si>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</si>
  <si>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</si>
  <si>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</si>
  <si>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</si>
  <si>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</si>
  <si>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</si>
  <si>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</si>
  <si>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</si>
  <si>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</si>
  <si>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</si>
  <si>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</si>
  <si>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</si>
  <si>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</si>
  <si>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</si>
  <si>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</si>
  <si>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</si>
  <si>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</si>
  <si>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</si>
  <si>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</si>
  <si>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</si>
  <si>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</si>
  <si>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</si>
  <si>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</si>
  <si>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</si>
  <si>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</si>
  <si>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</si>
  <si>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</si>
  <si>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</si>
  <si>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</si>
  <si>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</si>
  <si>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</si>
  <si>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</si>
  <si>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</si>
  <si>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</si>
  <si>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</si>
  <si>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</si>
  <si>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</si>
  <si>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</si>
  <si>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</si>
  <si>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</si>
  <si>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</si>
  <si>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</si>
  <si>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</si>
  <si>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</si>
  <si>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</si>
  <si>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</si>
  <si>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</si>
  <si>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</si>
  <si>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</si>
  <si>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</si>
  <si>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</si>
  <si>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</si>
  <si>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</si>
  <si>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</si>
  <si>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</si>
  <si>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</si>
  <si>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</si>
  <si>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</si>
  <si>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</si>
  <si>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</si>
  <si>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</si>
  <si>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</si>
  <si>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</si>
  <si>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</si>
  <si>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</si>
  <si>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</si>
  <si>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</si>
  <si>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</si>
  <si>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</si>
  <si>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</si>
  <si>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</si>
  <si>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</si>
  <si>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</si>
  <si>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</si>
  <si>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</si>
  <si>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</si>
  <si>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</si>
  <si>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</si>
  <si>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</si>
  <si>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</si>
  <si>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</si>
  <si>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</si>
  <si>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</si>
  <si>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</si>
  <si>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</si>
  <si>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</si>
  <si>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</si>
  <si>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</si>
  <si>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</si>
  <si>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</si>
  <si>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</si>
  <si>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</si>
  <si>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</si>
  <si>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</si>
  <si>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</si>
  <si>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</si>
  <si>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</si>
  <si>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</si>
  <si>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</si>
  <si>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</si>
  <si>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</si>
  <si>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</si>
  <si>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</si>
  <si>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</si>
  <si>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</si>
  <si>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</si>
  <si>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</si>
  <si>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</si>
  <si>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</si>
  <si>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</si>
  <si>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</si>
  <si>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</si>
  <si>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</si>
  <si>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</si>
  <si>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</si>
  <si>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</si>
  <si>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</si>
  <si>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</si>
  <si>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</si>
  <si>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</si>
  <si>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</si>
  <si>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</si>
  <si>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</si>
  <si>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</si>
  <si>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</si>
  <si>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</si>
  <si>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</si>
  <si>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</si>
  <si>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</si>
  <si>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</si>
  <si>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</si>
  <si>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</si>
  <si>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</si>
  <si>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</si>
  <si>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</si>
  <si>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</si>
  <si>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</si>
  <si>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</si>
  <si>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</si>
  <si>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</si>
  <si>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</si>
  <si>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</si>
  <si>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</si>
  <si>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</si>
  <si>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</si>
  <si>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</si>
  <si>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</si>
  <si>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</si>
  <si>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</si>
  <si>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</si>
  <si>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</si>
  <si>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</si>
  <si>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</si>
  <si>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</si>
  <si>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</si>
  <si>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</si>
  <si>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</si>
  <si>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</si>
  <si>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</si>
  <si>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</si>
  <si>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</si>
  <si>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</si>
  <si>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</si>
  <si>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</si>
  <si>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</si>
  <si>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</si>
  <si>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</si>
  <si>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</si>
  <si>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</si>
  <si>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</si>
  <si>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</si>
  <si>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</si>
  <si>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</si>
  <si>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</si>
  <si>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</si>
  <si>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</si>
  <si>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</si>
  <si>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</si>
  <si>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</si>
  <si>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</si>
  <si>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</si>
  <si>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</si>
  <si>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</si>
  <si>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</si>
  <si>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</si>
  <si>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</si>
  <si>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</si>
  <si>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</si>
  <si>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</si>
  <si>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</si>
  <si>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</si>
  <si>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</si>
  <si>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</si>
  <si>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</si>
  <si>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</si>
  <si>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</si>
  <si>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</si>
  <si>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</si>
  <si>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</si>
  <si>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</si>
  <si>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</si>
  <si>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</si>
  <si>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</si>
  <si>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</si>
  <si>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</si>
  <si>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</si>
  <si>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</si>
  <si>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</si>
  <si>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</si>
  <si>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</si>
  <si>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</si>
  <si>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</si>
  <si>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</si>
  <si>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</si>
  <si>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</si>
  <si>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</si>
  <si>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</si>
  <si>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</si>
  <si>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</si>
  <si>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</si>
  <si>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</si>
  <si>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</si>
  <si>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</si>
  <si>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</si>
  <si>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</si>
  <si>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</si>
  <si>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</si>
  <si>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</si>
  <si>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</si>
  <si>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</si>
  <si>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</si>
  <si>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</si>
  <si>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</si>
  <si>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</si>
  <si>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</si>
  <si>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</si>
  <si>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</si>
  <si>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</si>
  <si>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</si>
  <si>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</si>
  <si>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</si>
  <si>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</si>
  <si>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</si>
  <si>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</si>
  <si>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</si>
  <si>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</si>
  <si>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</si>
  <si>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</si>
  <si>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</si>
  <si>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</si>
  <si>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</si>
  <si>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</si>
  <si>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</si>
  <si>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</si>
  <si>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</si>
  <si>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</si>
  <si>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</si>
  <si>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</si>
  <si>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</si>
  <si>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</si>
  <si>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</si>
  <si>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</si>
  <si>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</si>
  <si>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</si>
  <si>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</si>
  <si>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</si>
  <si>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</si>
  <si>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</si>
  <si>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</si>
  <si>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</si>
  <si>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</si>
  <si>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</si>
  <si>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</si>
  <si>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</si>
  <si>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</si>
  <si>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</si>
  <si>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</si>
  <si>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</si>
  <si>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</si>
  <si>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</si>
  <si>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</si>
  <si>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</si>
  <si>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</si>
  <si>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</si>
  <si>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</si>
  <si>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</si>
  <si>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</si>
  <si>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</si>
  <si>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</si>
  <si>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</si>
  <si>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</si>
  <si>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</si>
  <si>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</si>
  <si>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</si>
  <si>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</si>
  <si>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</si>
  <si>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</si>
  <si>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</si>
  <si>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</si>
  <si>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</si>
  <si>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</si>
  <si>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</si>
  <si>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</si>
  <si>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</si>
  <si>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</si>
  <si>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</si>
  <si>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</si>
  <si>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</si>
  <si>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</si>
  <si>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</si>
  <si>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</si>
  <si>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</si>
  <si>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</si>
  <si>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</si>
  <si>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</si>
  <si>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</si>
  <si>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</si>
  <si>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</si>
  <si>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</si>
  <si>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</si>
  <si>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</si>
  <si>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</si>
  <si>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</si>
  <si>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</si>
  <si>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</si>
  <si>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</si>
  <si>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</si>
  <si>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</si>
  <si>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</si>
  <si>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</si>
  <si>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</si>
  <si>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</si>
  <si>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</si>
  <si>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</si>
  <si>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</si>
  <si>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</si>
  <si>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</si>
  <si>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</si>
  <si>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</si>
  <si>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</si>
  <si>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</si>
  <si>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</si>
  <si>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</si>
  <si>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</si>
  <si>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</si>
  <si>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</si>
  <si>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</si>
  <si>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</si>
  <si>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</si>
  <si>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</si>
  <si>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</si>
  <si>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</si>
  <si>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</si>
  <si>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</si>
  <si>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</si>
  <si>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</si>
  <si>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</si>
  <si>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</si>
  <si>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</si>
  <si>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</si>
  <si>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</si>
  <si>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</si>
  <si>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</si>
  <si>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</si>
  <si>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</si>
  <si>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</si>
  <si>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</si>
  <si>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</si>
  <si>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</si>
  <si>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</si>
  <si>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</si>
  <si>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</si>
  <si>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</si>
  <si>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</si>
  <si>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</si>
  <si>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</si>
  <si>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</si>
  <si>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</si>
  <si>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</si>
  <si>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</si>
  <si>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</si>
  <si>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</si>
  <si>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</si>
  <si>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</si>
  <si>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</si>
  <si>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</si>
  <si>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</si>
  <si>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</si>
  <si>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</si>
  <si>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</si>
  <si>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</si>
  <si>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</si>
  <si>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</si>
  <si>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</si>
  <si>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</si>
  <si>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</si>
  <si>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</si>
  <si>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</si>
  <si>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</si>
  <si>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</si>
  <si>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</si>
  <si>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</si>
  <si>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</si>
  <si>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</si>
  <si>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</si>
  <si>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</si>
  <si>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</si>
  <si>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</si>
  <si>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</si>
  <si>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</si>
  <si>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</si>
  <si>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</si>
  <si>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</si>
  <si>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</si>
  <si>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</si>
  <si>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</si>
  <si>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</si>
  <si>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</si>
  <si>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</si>
  <si>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</si>
  <si>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</si>
  <si>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</si>
  <si>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</si>
  <si>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</si>
  <si>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</si>
  <si>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</si>
  <si>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</si>
  <si>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</si>
  <si>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</si>
  <si>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</si>
  <si>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</si>
  <si>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</si>
  <si>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</si>
  <si>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</si>
  <si>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</si>
  <si>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</si>
  <si>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</si>
  <si>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</si>
  <si>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</si>
  <si>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</si>
  <si>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</si>
  <si>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</si>
  <si>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</si>
  <si>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</si>
  <si>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</si>
  <si>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</si>
  <si>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</si>
  <si>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</si>
  <si>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</si>
  <si>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</si>
  <si>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</si>
  <si>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</si>
  <si>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</si>
  <si>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</si>
  <si>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</si>
  <si>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</si>
  <si>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</si>
  <si>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</si>
  <si>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</si>
  <si>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</si>
  <si>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</si>
  <si>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</si>
  <si>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</si>
  <si>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</si>
  <si>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</si>
  <si>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</si>
  <si>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</si>
  <si>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</si>
  <si>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</si>
  <si>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</si>
  <si>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</si>
  <si>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</si>
  <si>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</si>
  <si>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</si>
  <si>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</si>
  <si>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</si>
  <si>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</si>
  <si>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</si>
  <si>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</si>
  <si>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</si>
  <si>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</si>
  <si>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</si>
  <si>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</si>
  <si>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</si>
  <si>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</si>
  <si>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</si>
  <si>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</si>
  <si>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</si>
  <si>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</si>
  <si>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</si>
  <si>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</si>
  <si>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</si>
  <si>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</si>
  <si>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</si>
  <si>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</si>
  <si>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</si>
  <si>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</si>
  <si>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</si>
  <si>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</si>
  <si>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</si>
  <si>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</si>
  <si>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</si>
  <si>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</si>
  <si>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</si>
  <si>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</si>
  <si>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</si>
  <si>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</si>
  <si>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</si>
  <si>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</si>
  <si>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</si>
  <si>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</si>
  <si>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</si>
  <si>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</si>
  <si>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</si>
  <si>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</si>
  <si>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</si>
  <si>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</si>
  <si>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</si>
  <si>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</si>
  <si>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</si>
  <si>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</si>
  <si>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</si>
  <si>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</si>
  <si>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</si>
  <si>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</si>
  <si>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</si>
  <si>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</si>
  <si>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</si>
  <si>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</si>
  <si>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</si>
  <si>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</si>
  <si>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</si>
  <si>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</si>
  <si>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</si>
  <si>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</si>
  <si>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</si>
  <si>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</si>
  <si>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</si>
  <si>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</si>
  <si>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</si>
  <si>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</si>
  <si>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</si>
  <si>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</si>
  <si>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</si>
  <si>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</si>
  <si>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</si>
  <si>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</si>
  <si>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</si>
  <si>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</si>
  <si>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</si>
  <si>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</si>
  <si>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</si>
  <si>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</si>
  <si>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</si>
  <si>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</si>
  <si>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</si>
  <si>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</si>
  <si>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</si>
  <si>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</si>
  <si>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</si>
  <si>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</si>
  <si>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</si>
  <si>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</si>
  <si>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</si>
  <si>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</si>
  <si>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</si>
  <si>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</si>
  <si>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</si>
  <si>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</si>
  <si>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</si>
  <si>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</si>
  <si>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</si>
  <si>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</si>
  <si>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</si>
  <si>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</si>
  <si>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</si>
  <si>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</si>
  <si>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</si>
  <si>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</si>
  <si>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</si>
  <si>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</si>
  <si>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</si>
  <si>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</si>
  <si>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</si>
  <si>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</si>
  <si>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</si>
  <si>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</si>
  <si>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</si>
  <si>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</si>
  <si>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</si>
  <si>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</si>
  <si>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</si>
  <si>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</si>
  <si>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</si>
  <si>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</si>
  <si>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</si>
  <si>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</si>
  <si>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</si>
  <si>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</si>
  <si>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</si>
  <si>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</si>
  <si>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</si>
  <si>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</si>
  <si>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</si>
  <si>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</si>
  <si>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</si>
  <si>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</si>
  <si>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</si>
  <si>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</si>
  <si>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</si>
  <si>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</si>
  <si>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</si>
  <si>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</si>
  <si>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</si>
  <si>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</si>
  <si>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</si>
  <si>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</si>
  <si>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</si>
  <si>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</si>
  <si>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</si>
  <si>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</si>
  <si>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</si>
  <si>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</si>
  <si>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</si>
  <si>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</si>
  <si>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</si>
  <si>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</si>
  <si>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</si>
  <si>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</si>
  <si>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</si>
  <si>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</si>
  <si>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</si>
  <si>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</si>
  <si>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</si>
  <si>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</si>
  <si>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</si>
  <si>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</si>
  <si>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</si>
  <si>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</si>
  <si>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</si>
  <si>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</si>
  <si>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</si>
  <si>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</si>
  <si>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</si>
  <si>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</si>
  <si>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</si>
  <si>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</si>
  <si>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</si>
  <si>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</si>
  <si>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</si>
  <si>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</si>
  <si>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</si>
  <si>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</si>
  <si>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</si>
  <si>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</si>
  <si>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</si>
  <si>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</si>
  <si>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</si>
  <si>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</si>
  <si>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</si>
  <si>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</si>
  <si>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</si>
  <si>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</si>
  <si>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</si>
  <si>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</si>
  <si>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</si>
  <si>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</si>
  <si>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</si>
  <si>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</si>
  <si>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</si>
  <si>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</si>
  <si>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</si>
  <si>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</si>
  <si>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</si>
  <si>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</si>
  <si>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</si>
  <si>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</si>
  <si>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</si>
  <si>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</si>
  <si>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</si>
  <si>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</si>
  <si>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</si>
  <si>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</si>
  <si>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</si>
  <si>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</si>
  <si>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</si>
  <si>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</si>
  <si>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</si>
  <si>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</si>
  <si>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</si>
  <si>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</si>
  <si>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</si>
  <si>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</si>
  <si>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</si>
  <si>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</si>
  <si>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</si>
  <si>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</si>
  <si>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</si>
  <si>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</si>
  <si>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</si>
  <si>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</si>
  <si>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</si>
  <si>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</si>
  <si>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</si>
  <si>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</si>
  <si>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</si>
  <si>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</si>
  <si>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</si>
  <si>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</si>
  <si>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</si>
  <si>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</si>
  <si>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</si>
  <si>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</si>
  <si>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</si>
  <si>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</si>
  <si>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</si>
  <si>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</si>
  <si>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</si>
  <si>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</si>
  <si>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</si>
  <si>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</si>
  <si>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</si>
  <si>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</si>
  <si>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</si>
  <si>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</si>
  <si>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</si>
  <si>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</si>
  <si>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</si>
  <si>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</si>
  <si>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</si>
  <si>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</si>
  <si>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</si>
  <si>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</si>
  <si>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</si>
  <si>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</si>
  <si>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</si>
  <si>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</si>
  <si>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</si>
  <si>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</si>
  <si>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</si>
  <si>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</si>
  <si>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</si>
  <si>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</si>
  <si>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</si>
  <si>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</si>
  <si>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</si>
  <si>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</si>
  <si>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</si>
  <si>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</si>
  <si>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</si>
  <si>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</si>
  <si>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</si>
  <si>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</si>
  <si>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</si>
  <si>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</si>
  <si>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</si>
  <si>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</si>
  <si>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</si>
  <si>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</si>
  <si>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</si>
  <si>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</si>
  <si>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</si>
  <si>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</si>
  <si>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</si>
  <si>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</si>
  <si>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</si>
  <si>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</si>
  <si>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</si>
  <si>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</si>
  <si>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</si>
  <si>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</si>
  <si>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</si>
  <si>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</si>
  <si>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</si>
  <si>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</si>
  <si>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</si>
  <si>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</si>
  <si>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</si>
  <si>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</si>
  <si>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</si>
  <si>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</si>
  <si>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</si>
  <si>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</si>
  <si>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</si>
  <si>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</si>
  <si>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</si>
  <si>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</si>
  <si>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</si>
  <si>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</si>
  <si>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</si>
  <si>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</si>
  <si>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</si>
  <si>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</si>
  <si>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</si>
  <si>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</si>
  <si>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</si>
  <si>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</si>
  <si>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</si>
  <si>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</si>
  <si>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</si>
  <si>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</si>
  <si>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</si>
  <si>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</si>
  <si>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</si>
  <si>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</si>
  <si>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</si>
  <si>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</si>
  <si>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</si>
  <si>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</si>
  <si>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</si>
  <si>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</si>
  <si>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</si>
  <si>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</si>
  <si>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</si>
  <si>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</si>
  <si>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</si>
  <si>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</si>
  <si>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</si>
  <si>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</si>
  <si>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</si>
  <si>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</si>
  <si>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</si>
  <si>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</si>
  <si>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</si>
  <si>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</si>
  <si>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</si>
  <si>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</si>
  <si>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</si>
  <si>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</si>
  <si>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</si>
  <si>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</si>
  <si>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</si>
  <si>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</si>
  <si>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</si>
  <si>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</si>
  <si>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</si>
  <si>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</si>
  <si>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</si>
  <si>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</si>
  <si>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</si>
  <si>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</si>
  <si>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</si>
  <si>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</si>
  <si>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</si>
  <si>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</si>
  <si>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</si>
  <si>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</si>
  <si>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</si>
  <si>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</si>
  <si>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</si>
  <si>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</si>
  <si>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</si>
  <si>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</si>
  <si>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</si>
  <si>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</si>
  <si>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</si>
  <si>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</si>
  <si>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</si>
  <si>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</si>
  <si>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</si>
  <si>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</si>
  <si>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</si>
  <si>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</si>
  <si>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</si>
  <si>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</si>
  <si>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</si>
  <si>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</si>
  <si>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</si>
  <si>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</si>
  <si>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</si>
  <si>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</si>
  <si>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</si>
  <si>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</si>
  <si>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</si>
  <si>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</si>
  <si>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</si>
  <si>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</si>
  <si>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</si>
  <si>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</si>
  <si>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</si>
  <si>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</si>
  <si>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</si>
  <si>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</si>
  <si>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</si>
  <si>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</si>
  <si>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</si>
  <si>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</si>
  <si>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</si>
  <si>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</si>
  <si>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</si>
  <si>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</si>
  <si>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</si>
  <si>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</si>
  <si>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</si>
  <si>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</si>
  <si>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</si>
  <si>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</si>
  <si>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</si>
  <si>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</si>
  <si>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</si>
  <si>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</si>
  <si>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</si>
  <si>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</si>
  <si>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</si>
  <si>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</si>
  <si>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</si>
  <si>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</si>
  <si>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</si>
  <si>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</si>
  <si>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</si>
  <si>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</si>
  <si>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</si>
  <si>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</si>
  <si>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</si>
  <si>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</si>
  <si>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</si>
  <si>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</si>
  <si>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</si>
  <si>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</si>
  <si>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</si>
  <si>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</si>
  <si>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</si>
  <si>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</si>
  <si>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</si>
  <si>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</si>
  <si>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</si>
  <si>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</si>
  <si>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</si>
  <si>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</si>
  <si>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</si>
  <si>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</si>
  <si>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</si>
  <si>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</si>
  <si>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</si>
  <si>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</si>
  <si>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</si>
  <si>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</si>
  <si>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</si>
  <si>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</si>
  <si>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</si>
  <si>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</si>
  <si>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</si>
  <si>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</si>
  <si>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</si>
  <si>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</si>
  <si>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</si>
  <si>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</si>
  <si>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</si>
  <si>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</si>
  <si>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</si>
  <si>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</si>
  <si>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</si>
  <si>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</si>
  <si>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</si>
  <si>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</si>
  <si>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</si>
  <si>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</si>
  <si>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</si>
  <si>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</si>
  <si>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</si>
  <si>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</si>
  <si>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</si>
  <si>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</si>
  <si>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</si>
  <si>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</si>
  <si>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</si>
  <si>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</si>
  <si>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</si>
  <si>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</si>
  <si>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</si>
  <si>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</si>
  <si>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</si>
  <si>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</si>
  <si>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</si>
  <si>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</si>
  <si>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</si>
  <si>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</si>
  <si>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</si>
  <si>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</si>
  <si>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</si>
  <si>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</si>
  <si>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</si>
  <si>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</si>
  <si>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</si>
  <si>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</si>
  <si>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</si>
  <si>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</si>
  <si>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</si>
  <si>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</si>
  <si>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</si>
  <si>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</si>
  <si>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</si>
  <si>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</si>
  <si>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</si>
  <si>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</si>
  <si>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</si>
  <si>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</si>
  <si>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</si>
  <si>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</si>
  <si>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</si>
  <si>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</si>
  <si>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</si>
  <si>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</si>
  <si>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</si>
  <si>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</si>
  <si>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</si>
  <si>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</si>
  <si>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</si>
  <si>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</si>
  <si>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</si>
  <si>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</si>
  <si>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</si>
  <si>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</si>
  <si>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</si>
  <si>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</si>
  <si>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</si>
  <si>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</si>
  <si>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</si>
  <si>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</si>
  <si>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</si>
  <si>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</si>
  <si>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</si>
  <si>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</si>
  <si>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</si>
  <si>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</si>
  <si>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</si>
  <si>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</si>
  <si>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</si>
  <si>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</si>
  <si>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</si>
  <si>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</si>
  <si>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</si>
  <si>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</si>
  <si>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</si>
  <si>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</si>
  <si>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</si>
  <si>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</si>
  <si>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</si>
  <si>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</si>
  <si>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</si>
  <si>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</si>
  <si>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</si>
  <si>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</si>
  <si>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</si>
  <si>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</si>
  <si>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</si>
  <si>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</si>
  <si>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</si>
  <si>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</si>
  <si>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</si>
  <si>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</si>
  <si>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</si>
  <si>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</si>
  <si>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</si>
  <si>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</si>
  <si>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</si>
  <si>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</si>
  <si>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</si>
  <si>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</si>
  <si>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</si>
  <si>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</si>
  <si>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</si>
  <si>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</si>
  <si>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</si>
  <si>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</si>
  <si>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</si>
  <si>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</si>
  <si>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</si>
  <si>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</si>
  <si>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</si>
  <si>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</si>
  <si>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</si>
  <si>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</si>
  <si>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</si>
  <si>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</si>
  <si>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</si>
  <si>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</si>
  <si>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</si>
  <si>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</si>
  <si>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</si>
  <si>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</si>
  <si>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</si>
  <si>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</si>
  <si>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</si>
  <si>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</si>
  <si>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</si>
  <si>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</si>
  <si>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</si>
  <si>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</si>
  <si>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</si>
  <si>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</si>
  <si>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</si>
  <si>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</si>
  <si>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</si>
  <si>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</si>
  <si>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</si>
  <si>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</si>
  <si>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</si>
  <si>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</si>
  <si>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</si>
  <si>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</si>
  <si>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</si>
  <si>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</si>
  <si>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</si>
  <si>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</si>
  <si>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</si>
  <si>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</si>
  <si>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</si>
  <si>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</si>
  <si>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</si>
  <si>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</si>
  <si>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</si>
  <si>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</si>
  <si>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</si>
  <si>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</si>
  <si>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</si>
  <si>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</si>
  <si>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</si>
  <si>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</si>
  <si>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</si>
  <si>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</si>
  <si>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</si>
  <si>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</si>
  <si>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</si>
  <si>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</si>
  <si>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</si>
  <si>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</si>
  <si>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</si>
  <si>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</si>
  <si>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</si>
  <si>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</si>
  <si>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</si>
  <si>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</si>
  <si>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</si>
  <si>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</si>
  <si>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</si>
  <si>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</si>
  <si>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</si>
  <si>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</si>
  <si>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</si>
  <si>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</si>
  <si>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</si>
  <si>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</si>
  <si>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</si>
  <si>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</si>
  <si>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</si>
  <si>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</si>
  <si>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</si>
  <si>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</si>
  <si>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</si>
  <si>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</si>
  <si>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</si>
  <si>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</si>
  <si>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</si>
  <si>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</si>
  <si>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</si>
  <si>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</si>
  <si>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</si>
  <si>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</si>
  <si>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</si>
  <si>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</si>
  <si>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</si>
  <si>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</si>
  <si>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</si>
  <si>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</si>
  <si>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</si>
  <si>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</si>
  <si>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</si>
  <si>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</si>
  <si>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</si>
  <si>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</si>
  <si>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</si>
  <si>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</si>
  <si>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</si>
  <si>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</si>
  <si>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</si>
  <si>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</si>
  <si>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</si>
  <si>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</si>
  <si>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</si>
  <si>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</si>
  <si>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</si>
  <si>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</si>
  <si>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</si>
  <si>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</si>
  <si>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</si>
  <si>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</si>
  <si>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</si>
  <si>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</si>
  <si>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</si>
  <si>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</si>
  <si>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</si>
  <si>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</si>
  <si>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</si>
  <si>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</si>
  <si>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</si>
  <si>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</si>
  <si>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</si>
  <si>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</si>
  <si>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</si>
  <si>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</si>
  <si>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</si>
  <si>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</si>
  <si>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</si>
  <si>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</si>
  <si>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</si>
  <si>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</si>
  <si>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</si>
  <si>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</si>
  <si>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</si>
  <si>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</si>
  <si>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</si>
  <si>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</si>
  <si>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</si>
  <si>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</si>
  <si>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</si>
  <si>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</si>
  <si>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</si>
  <si>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</si>
  <si>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</si>
  <si>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</si>
  <si>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</si>
  <si>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</si>
  <si>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</si>
  <si>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</si>
  <si>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</si>
  <si>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</si>
  <si>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</si>
  <si>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</si>
  <si>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</si>
  <si>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</si>
  <si>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</si>
  <si>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</si>
  <si>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</si>
  <si>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</si>
  <si>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</si>
  <si>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</si>
  <si>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</si>
  <si>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</si>
  <si>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</si>
  <si>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</si>
  <si>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</si>
  <si>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</si>
  <si>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</si>
  <si>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</si>
  <si>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</si>
  <si>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</si>
  <si>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</si>
  <si>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</si>
  <si>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</si>
  <si>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</si>
  <si>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</si>
  <si>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</si>
  <si>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</si>
  <si>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</si>
  <si>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</si>
  <si>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</si>
  <si>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</si>
  <si>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</si>
  <si>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</si>
  <si>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</si>
  <si>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</si>
  <si>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</si>
  <si>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</si>
  <si>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</si>
  <si>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</si>
  <si>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</si>
  <si>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</si>
  <si>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</si>
  <si>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</si>
  <si>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</si>
  <si>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</si>
  <si>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</si>
  <si>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</si>
  <si>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</si>
  <si>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</si>
  <si>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</si>
  <si>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</si>
  <si>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</si>
  <si>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</si>
  <si>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</si>
  <si>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</si>
  <si>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</si>
  <si>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</si>
  <si>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</si>
  <si>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</si>
  <si>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</si>
  <si>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</si>
  <si>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</si>
  <si>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</si>
  <si>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</si>
  <si>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</si>
  <si>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</si>
  <si>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</si>
  <si>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</si>
  <si>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</si>
  <si>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</si>
  <si>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</si>
  <si>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</si>
  <si>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</si>
  <si>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</si>
  <si>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</si>
  <si>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</si>
  <si>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</si>
  <si>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</si>
  <si>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</si>
  <si>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</si>
  <si>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</si>
  <si>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</si>
  <si>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</si>
  <si>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</si>
  <si>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</si>
  <si>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</si>
  <si>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</si>
  <si>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</si>
  <si>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</si>
  <si>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</si>
  <si>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</si>
  <si>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</si>
  <si>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</si>
  <si>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</si>
  <si>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</si>
  <si>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</si>
  <si>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</si>
  <si>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</si>
  <si>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</si>
  <si>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</si>
  <si>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</si>
  <si>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</si>
  <si>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</si>
  <si>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</si>
  <si>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</si>
  <si>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</si>
  <si>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</si>
  <si>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</si>
  <si>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</si>
  <si>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</si>
  <si>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</si>
  <si>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</si>
  <si>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</si>
  <si>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</si>
  <si>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</si>
  <si>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</si>
  <si>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</si>
  <si>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</si>
  <si>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</si>
  <si>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</si>
  <si>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</si>
  <si>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</si>
  <si>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</si>
  <si>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</si>
  <si>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</si>
  <si>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</si>
  <si>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</si>
  <si>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</si>
  <si>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</si>
  <si>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</si>
  <si>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</si>
  <si>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</si>
  <si>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</si>
  <si>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</si>
  <si>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</si>
  <si>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</si>
  <si>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</si>
  <si>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</si>
  <si>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</si>
  <si>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</si>
  <si>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</si>
  <si>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</si>
  <si>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</si>
  <si>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</si>
  <si>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</si>
  <si>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</si>
  <si>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</si>
  <si>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</si>
  <si>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</si>
  <si>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</si>
  <si>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</si>
  <si>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</si>
  <si>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</si>
  <si>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</si>
  <si>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</si>
  <si>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</si>
  <si>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</si>
  <si>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</si>
  <si>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</si>
  <si>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</si>
  <si>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</si>
  <si>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</si>
  <si>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</si>
  <si>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</si>
  <si>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</si>
  <si>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</si>
  <si>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</si>
  <si>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</si>
  <si>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</si>
  <si>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</si>
  <si>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</si>
  <si>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</si>
  <si>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</si>
  <si>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</si>
  <si>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</si>
  <si>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</si>
  <si>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</si>
  <si>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</si>
  <si>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</si>
  <si>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</si>
  <si>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</si>
  <si>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</si>
  <si>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</si>
  <si>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</si>
  <si>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</si>
  <si>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</si>
  <si>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</si>
  <si>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</si>
  <si>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</si>
  <si>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</si>
  <si>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</si>
  <si>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</si>
  <si>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</si>
  <si>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</si>
  <si>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</si>
  <si>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</si>
  <si>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</si>
  <si>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</si>
  <si>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</si>
  <si>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</si>
  <si>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</si>
  <si>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</si>
  <si>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</si>
  <si>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</si>
  <si>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</si>
  <si>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</si>
  <si>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</si>
  <si>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</si>
  <si>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</si>
  <si>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</si>
  <si>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</si>
  <si>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</si>
  <si>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</si>
  <si>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</si>
  <si>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</si>
  <si>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</si>
  <si>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</si>
  <si>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</si>
  <si>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</si>
  <si>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</si>
  <si>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</si>
  <si>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</si>
  <si>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</si>
  <si>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</si>
  <si>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</si>
  <si>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</si>
  <si>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</si>
  <si>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</si>
  <si>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</si>
  <si>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</si>
  <si>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</si>
  <si>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</si>
  <si>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</si>
  <si>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</si>
  <si>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</si>
  <si>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</si>
  <si>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</si>
  <si>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</si>
  <si>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</si>
  <si>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</si>
  <si>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</si>
  <si>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</si>
  <si>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</si>
  <si>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</si>
  <si>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</si>
  <si>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</si>
  <si>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</si>
  <si>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</si>
  <si>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</si>
  <si>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</si>
  <si>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</si>
  <si>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</si>
  <si>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</si>
  <si>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</si>
  <si>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</si>
  <si>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</si>
  <si>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</si>
  <si>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</si>
  <si>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</si>
  <si>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</si>
  <si>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</si>
  <si>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</si>
  <si>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</si>
  <si>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</si>
  <si>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</si>
  <si>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</si>
  <si>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</si>
  <si>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</si>
  <si>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</si>
  <si>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</si>
  <si>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</si>
  <si>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</si>
  <si>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</si>
  <si>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</si>
  <si>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</si>
  <si>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</si>
  <si>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</si>
  <si>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</si>
  <si>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</si>
  <si>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</si>
  <si>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</si>
  <si>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</si>
  <si>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</si>
  <si>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</si>
  <si>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</si>
  <si>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</si>
  <si>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</si>
  <si>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</si>
  <si>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</si>
  <si>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</si>
  <si>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</si>
  <si>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</si>
  <si>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</si>
  <si>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</si>
  <si>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</si>
  <si>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</si>
  <si>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</si>
  <si>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</si>
  <si>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</si>
  <si>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</si>
  <si>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</si>
  <si>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</si>
  <si>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</si>
  <si>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</si>
  <si>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</si>
  <si>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</si>
  <si>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</si>
  <si>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</si>
  <si>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</si>
  <si>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</si>
  <si>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</si>
  <si>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</si>
  <si>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</si>
  <si>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</si>
  <si>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</si>
  <si>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</si>
  <si>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</si>
  <si>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</si>
  <si>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</si>
  <si>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</si>
  <si>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</si>
  <si>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</si>
  <si>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</si>
  <si>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</si>
  <si>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</si>
  <si>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</si>
  <si>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</si>
  <si>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</si>
  <si>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</si>
  <si>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</si>
  <si>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</si>
  <si>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</si>
  <si>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</si>
  <si>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</si>
  <si>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</si>
  <si>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</si>
  <si>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</si>
  <si>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</si>
  <si>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</si>
  <si>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</si>
  <si>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</si>
  <si>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</si>
  <si>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</si>
  <si>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</si>
  <si>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</si>
  <si>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</si>
  <si>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</si>
  <si>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</si>
  <si>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</si>
  <si>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</si>
  <si>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</si>
  <si>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</si>
  <si>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</si>
  <si>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</si>
  <si>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</si>
  <si>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</si>
  <si>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</si>
  <si>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</si>
  <si>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</si>
  <si>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</si>
  <si>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</si>
  <si>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</si>
  <si>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</si>
  <si>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</si>
  <si>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</si>
  <si>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</si>
  <si>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</si>
  <si>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</si>
  <si>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</si>
  <si>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</si>
  <si>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</si>
  <si>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</si>
  <si>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</si>
  <si>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</si>
  <si>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</si>
  <si>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</si>
  <si>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</si>
  <si>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</si>
  <si>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</si>
  <si>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</si>
  <si>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</si>
  <si>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</si>
  <si>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</si>
  <si>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</si>
  <si>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</si>
  <si>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</si>
  <si>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</si>
  <si>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</si>
  <si>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</si>
  <si>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</si>
  <si>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</si>
  <si>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</si>
  <si>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</si>
  <si>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</si>
  <si>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</si>
  <si>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</si>
  <si>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</si>
  <si>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</si>
  <si>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</si>
  <si>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</si>
  <si>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</si>
  <si>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</si>
  <si>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</si>
  <si>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</si>
  <si>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</si>
  <si>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</si>
  <si>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</si>
  <si>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</si>
  <si>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</si>
  <si>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</si>
  <si>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</si>
  <si>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</si>
  <si>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</si>
  <si>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</si>
  <si>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</si>
  <si>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</si>
  <si>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</si>
  <si>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</si>
  <si>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</si>
  <si>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</si>
  <si>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</si>
  <si>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</si>
  <si>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</si>
  <si>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</si>
  <si>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</si>
  <si>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</si>
  <si>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</si>
  <si>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</si>
  <si>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</si>
  <si>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</si>
  <si>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</si>
  <si>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</si>
  <si>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</si>
  <si>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</si>
  <si>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</si>
  <si>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</si>
  <si>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</si>
  <si>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</si>
  <si>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</si>
  <si>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</si>
  <si>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</si>
  <si>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</si>
  <si>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</si>
  <si>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</si>
  <si>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</si>
  <si>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</si>
  <si>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</si>
  <si>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</si>
  <si>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</si>
  <si>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</si>
  <si>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</si>
  <si>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</si>
  <si>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</si>
  <si>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</si>
  <si>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</si>
  <si>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</si>
  <si>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</si>
  <si>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</si>
  <si>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</si>
  <si>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</si>
  <si>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</si>
  <si>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</si>
  <si>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</si>
  <si>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</si>
  <si>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</si>
  <si>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</si>
  <si>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</si>
  <si>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</si>
  <si>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</si>
  <si>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</si>
  <si>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</si>
  <si>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</si>
  <si>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</si>
  <si>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</si>
  <si>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</si>
  <si>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</si>
  <si>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</si>
  <si>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</si>
  <si>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</si>
  <si>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</si>
  <si>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</si>
  <si>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</si>
  <si>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</si>
  <si>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</si>
  <si>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</si>
  <si>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</si>
  <si>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</si>
  <si>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</si>
  <si>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</si>
  <si>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</si>
  <si>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</si>
  <si>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</si>
  <si>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</si>
  <si>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</si>
  <si>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</si>
  <si>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</si>
  <si>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</si>
  <si>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</si>
  <si>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</si>
  <si>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</si>
  <si>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</si>
  <si>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</si>
  <si>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</si>
  <si>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</si>
  <si>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</si>
  <si>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</si>
  <si>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</si>
  <si>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</si>
  <si>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</si>
  <si>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</si>
  <si>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</si>
  <si>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</si>
  <si>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</si>
  <si>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</si>
  <si>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</si>
  <si>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</si>
  <si>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</si>
  <si>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</si>
  <si>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</si>
  <si>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</si>
  <si>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</si>
  <si>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</si>
  <si>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</si>
  <si>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</si>
  <si>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</si>
  <si>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</si>
  <si>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</si>
  <si>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</si>
  <si>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</si>
  <si>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</si>
  <si>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</si>
  <si>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</si>
  <si>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</si>
  <si>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</si>
  <si>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</si>
  <si>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</si>
  <si>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</si>
  <si>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</si>
  <si>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</si>
  <si>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</si>
  <si>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</si>
  <si>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</si>
  <si>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</si>
  <si>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</si>
  <si>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</si>
  <si>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</si>
  <si>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</si>
  <si>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</si>
  <si>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</si>
  <si>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</si>
  <si>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</si>
  <si>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</si>
  <si>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</si>
  <si>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</si>
  <si>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</si>
  <si>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</si>
  <si>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</si>
  <si>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</si>
  <si>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</si>
  <si>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</si>
  <si>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</si>
  <si>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</si>
  <si>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</si>
  <si>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</si>
  <si>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</si>
  <si>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</si>
  <si>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</si>
  <si>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</si>
  <si>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</si>
  <si>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</si>
  <si>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</si>
  <si>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</si>
  <si>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</si>
  <si>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</si>
  <si>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</si>
  <si>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</si>
  <si>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</si>
  <si>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</si>
  <si>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</si>
  <si>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</si>
  <si>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</si>
  <si>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</si>
  <si>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</si>
  <si>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</si>
  <si>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</si>
  <si>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</si>
  <si>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</si>
  <si>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</si>
  <si>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</si>
  <si>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</si>
  <si>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</si>
  <si>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</si>
  <si>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</si>
  <si>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</si>
  <si>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</si>
  <si>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</si>
  <si>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</si>
  <si>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</si>
  <si>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</si>
  <si>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</si>
  <si>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</si>
  <si>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</si>
  <si>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</si>
  <si>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</si>
  <si>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</si>
  <si>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</si>
  <si>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</si>
  <si>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</si>
  <si>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</si>
  <si>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</si>
  <si>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</si>
  <si>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</si>
  <si>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</si>
  <si>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</si>
  <si>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</si>
  <si>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</si>
  <si>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</si>
  <si>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</si>
  <si>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</si>
  <si>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</si>
  <si>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</si>
  <si>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</si>
  <si>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</si>
  <si>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</si>
  <si>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</si>
  <si>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</si>
  <si>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</si>
  <si>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</si>
  <si>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</si>
  <si>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</si>
  <si>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</si>
  <si>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</si>
  <si>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</si>
  <si>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</si>
  <si>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</si>
  <si>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</si>
  <si>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</si>
  <si>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</si>
  <si>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</si>
  <si>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</si>
  <si>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</si>
  <si>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</si>
  <si>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</si>
  <si>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</si>
  <si>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</si>
  <si>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</si>
  <si>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</si>
  <si>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</si>
  <si>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</si>
  <si>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</si>
  <si>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</si>
  <si>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</si>
  <si>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</si>
  <si>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</si>
  <si>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</si>
  <si>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</si>
  <si>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</si>
  <si>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</si>
  <si>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</si>
  <si>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</si>
  <si>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</si>
  <si>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</si>
  <si>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</si>
  <si>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</si>
  <si>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</si>
  <si>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</si>
  <si>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</si>
  <si>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</si>
  <si>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</si>
  <si>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</si>
  <si>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</si>
  <si>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</si>
  <si>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</si>
  <si>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</si>
  <si>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</si>
  <si>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</si>
  <si>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</si>
  <si>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</si>
  <si>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</si>
  <si>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</si>
  <si>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</si>
  <si>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</si>
  <si>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</si>
  <si>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</si>
  <si>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</si>
  <si>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</si>
  <si>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</si>
  <si>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</si>
  <si>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</si>
  <si>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</si>
  <si>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</si>
  <si>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</si>
  <si>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</si>
  <si>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</si>
  <si>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</si>
  <si>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</si>
  <si>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</si>
  <si>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</si>
  <si>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</si>
  <si>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</si>
  <si>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</si>
  <si>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</si>
  <si>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</si>
  <si>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</si>
  <si>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</si>
  <si>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</si>
  <si>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</si>
  <si>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</si>
  <si>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</si>
  <si>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</si>
  <si>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</si>
  <si>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</si>
  <si>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</si>
  <si>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</si>
  <si>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</si>
  <si>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</si>
  <si>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</si>
  <si>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</si>
  <si>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</si>
  <si>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</si>
  <si>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</si>
  <si>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</si>
  <si>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</si>
  <si>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</si>
  <si>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</si>
  <si>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</si>
  <si>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</si>
  <si>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</si>
  <si>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</si>
  <si>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</si>
  <si>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</si>
  <si>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</si>
  <si>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</si>
  <si>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</si>
  <si>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</si>
  <si>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</si>
  <si>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</si>
  <si>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</si>
  <si>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</si>
  <si>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</si>
  <si>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</si>
  <si>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</si>
  <si>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</si>
  <si>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</si>
  <si>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</si>
  <si>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</si>
  <si>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</si>
  <si>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</si>
  <si>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</si>
  <si>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</si>
  <si>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</si>
  <si>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</si>
  <si>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</si>
  <si>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</si>
  <si>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</si>
  <si>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</si>
  <si>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</si>
  <si>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</si>
  <si>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</si>
  <si>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</si>
  <si>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</si>
  <si>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</si>
  <si>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</si>
  <si>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</si>
  <si>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</si>
  <si>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</si>
  <si>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</si>
  <si>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</si>
  <si>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</si>
  <si>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</si>
  <si>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</si>
  <si>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</si>
  <si>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</si>
  <si>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</si>
  <si>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</si>
  <si>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</si>
  <si>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</si>
  <si>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</si>
  <si>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</si>
  <si>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</si>
  <si>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</si>
  <si>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</si>
  <si>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</si>
  <si>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</si>
  <si>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</si>
  <si>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</si>
  <si>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</si>
  <si>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</si>
  <si>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</si>
  <si>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</si>
  <si>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</si>
  <si>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</si>
  <si>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</si>
  <si>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</si>
  <si>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</si>
  <si>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</si>
  <si>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</si>
  <si>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</si>
  <si>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</si>
  <si>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</si>
  <si>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</si>
  <si>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</si>
  <si>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</si>
  <si>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</si>
  <si>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</si>
  <si>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</si>
  <si>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</si>
  <si>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</si>
  <si>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</si>
  <si>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</si>
  <si>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</si>
  <si>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</si>
  <si>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</si>
  <si>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</si>
  <si>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</si>
  <si>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</si>
  <si>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</si>
  <si>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</si>
  <si>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</si>
  <si>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</si>
  <si>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</si>
  <si>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</si>
  <si>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</si>
  <si>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</si>
  <si>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</si>
  <si>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</si>
  <si>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</si>
  <si>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</si>
  <si>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</si>
  <si>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</si>
  <si>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</si>
  <si>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</si>
  <si>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</si>
  <si>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</si>
  <si>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</si>
  <si>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</si>
  <si>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</si>
  <si>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</si>
  <si>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</si>
  <si>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</si>
  <si>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</si>
  <si>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</si>
  <si>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</si>
  <si>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</si>
  <si>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</si>
  <si>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</si>
  <si>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</si>
  <si>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</si>
  <si>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</si>
  <si>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</si>
  <si>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</si>
  <si>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</si>
  <si>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</si>
  <si>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</si>
  <si>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</si>
  <si>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</si>
  <si>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</si>
  <si>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</si>
  <si>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</si>
  <si>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</si>
  <si>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</si>
  <si>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</si>
  <si>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</si>
  <si>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</si>
  <si>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</si>
  <si>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</si>
  <si>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</si>
  <si>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</si>
  <si>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</si>
  <si>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</si>
  <si>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</si>
  <si>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</si>
  <si>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</si>
  <si>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</si>
  <si>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</si>
  <si>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</si>
  <si>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</si>
  <si>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</si>
  <si>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</si>
  <si>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</si>
  <si>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</si>
  <si>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</si>
  <si>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</si>
  <si>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</si>
  <si>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</si>
  <si>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</si>
  <si>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</si>
  <si>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</si>
  <si>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</si>
  <si>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</si>
  <si>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</si>
  <si>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</si>
  <si>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</si>
  <si>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</si>
  <si>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</si>
  <si>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</si>
  <si>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</si>
  <si>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</si>
  <si>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</si>
  <si>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</si>
  <si>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</si>
  <si>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</si>
  <si>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</si>
  <si>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</si>
  <si>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</si>
  <si>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</si>
  <si>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</si>
  <si>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</si>
  <si>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</si>
  <si>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</si>
  <si>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</si>
  <si>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</si>
  <si>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</si>
  <si>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</si>
  <si>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</si>
  <si>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</si>
  <si>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</si>
  <si>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</si>
  <si>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</si>
  <si>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</si>
  <si>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</si>
  <si>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</si>
  <si>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</si>
  <si>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</si>
  <si>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</si>
  <si>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</si>
  <si>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</si>
  <si>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</si>
  <si>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</si>
  <si>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</si>
  <si>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</si>
  <si>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</si>
  <si>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</si>
  <si>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</si>
  <si>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</si>
  <si>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</si>
  <si>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</si>
  <si>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</si>
  <si>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</si>
  <si>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</si>
  <si>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</si>
  <si>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</si>
  <si>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</si>
  <si>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</si>
  <si>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</si>
  <si>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</si>
  <si>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</si>
  <si>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</si>
  <si>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</si>
  <si>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</si>
  <si>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</si>
  <si>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</si>
  <si>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</si>
  <si>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</si>
  <si>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</si>
  <si>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</si>
  <si>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</si>
  <si>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</si>
  <si>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</si>
  <si>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</si>
  <si>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</si>
  <si>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</si>
  <si>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</si>
  <si>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</si>
  <si>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</si>
  <si>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</si>
  <si>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</si>
  <si>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</si>
  <si>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</si>
  <si>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</si>
  <si>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</si>
  <si>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</si>
  <si>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</si>
  <si>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</si>
  <si>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</si>
  <si>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</si>
  <si>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</si>
  <si>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</si>
  <si>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</si>
  <si>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</si>
  <si>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</si>
  <si>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</si>
  <si>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</si>
  <si>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</si>
  <si>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</si>
  <si>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</si>
  <si>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</si>
  <si>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</si>
  <si>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</si>
  <si>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</si>
  <si>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</si>
  <si>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</si>
  <si>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</si>
  <si>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</si>
  <si>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</si>
  <si>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</si>
  <si>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</si>
  <si>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</si>
  <si>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</si>
  <si>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</si>
  <si>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</si>
  <si>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</si>
  <si>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</si>
  <si>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</si>
  <si>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</si>
  <si>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</si>
  <si>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</si>
  <si>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</si>
  <si>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</si>
  <si>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</si>
  <si>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</si>
  <si>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</si>
  <si>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</si>
  <si>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</si>
  <si>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</si>
  <si>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</si>
  <si>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</si>
  <si>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</si>
  <si>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</si>
  <si>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</si>
  <si>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</si>
  <si>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</si>
  <si>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</si>
  <si>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</si>
  <si>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</si>
  <si>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</si>
  <si>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</si>
  <si>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</si>
  <si>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</si>
  <si>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</si>
  <si>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</si>
  <si>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</si>
  <si>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</si>
  <si>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</si>
  <si>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</si>
  <si>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</si>
  <si>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</si>
  <si>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</si>
  <si>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</si>
  <si>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</si>
  <si>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</si>
  <si>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</si>
  <si>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</si>
  <si>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</si>
  <si>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</si>
  <si>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</si>
  <si>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</si>
  <si>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</si>
  <si>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</si>
  <si>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</si>
  <si>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</si>
  <si>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</si>
  <si>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</si>
  <si>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</si>
  <si>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</si>
  <si>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</si>
  <si>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</si>
  <si>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</si>
  <si>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</si>
  <si>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</si>
  <si>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</si>
  <si>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</si>
  <si>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</si>
  <si>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</si>
  <si>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</si>
  <si>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</si>
  <si>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</si>
  <si>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</si>
  <si>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</si>
  <si>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</si>
  <si>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</si>
  <si>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</si>
  <si>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</si>
  <si>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</si>
  <si>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</si>
  <si>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</si>
  <si>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</si>
  <si>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</si>
  <si>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</si>
  <si>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</si>
  <si>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</si>
  <si>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</si>
  <si>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</si>
  <si>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</si>
  <si>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</si>
  <si>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</si>
  <si>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</si>
  <si>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</si>
  <si>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</si>
  <si>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</si>
  <si>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</si>
  <si>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</si>
  <si>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</si>
  <si>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</si>
  <si>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</si>
  <si>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</si>
  <si>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</si>
  <si>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</si>
  <si>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</si>
  <si>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</si>
  <si>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</si>
  <si>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</si>
  <si>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</si>
  <si>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</si>
  <si>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</si>
  <si>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</si>
  <si>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</si>
  <si>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</si>
  <si>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</si>
  <si>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</si>
  <si>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</si>
  <si>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</si>
  <si>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</si>
  <si>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</si>
  <si>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</si>
  <si>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</si>
  <si>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</si>
  <si>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</si>
  <si>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</si>
  <si>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</si>
  <si>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</si>
  <si>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</si>
  <si>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</si>
  <si>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</si>
  <si>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</si>
  <si>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</si>
  <si>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</si>
  <si>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</si>
  <si>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</si>
  <si>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</si>
  <si>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</si>
  <si>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</si>
  <si>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</si>
  <si>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</si>
  <si>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</si>
  <si>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</si>
  <si>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</si>
  <si>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</si>
  <si>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</si>
  <si>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</si>
  <si>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</si>
  <si>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</si>
  <si>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</si>
  <si>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</si>
  <si>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</si>
  <si>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</si>
  <si>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</si>
  <si>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</si>
  <si>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</si>
  <si>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</si>
  <si>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</si>
  <si>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</si>
  <si>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</si>
  <si>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</si>
  <si>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</si>
  <si>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</si>
  <si>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</si>
  <si>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</si>
  <si>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</si>
  <si>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</si>
  <si>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</si>
  <si>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</si>
  <si>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</si>
  <si>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</si>
  <si>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</si>
  <si>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</si>
  <si>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</si>
  <si>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</si>
  <si>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</si>
  <si>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</si>
  <si>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</si>
  <si>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</si>
  <si>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</si>
  <si>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</si>
  <si>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</si>
  <si>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</si>
  <si>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</si>
  <si>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</si>
  <si>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</si>
  <si>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</si>
  <si>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</si>
  <si>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</si>
  <si>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</si>
  <si>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</si>
  <si>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</si>
  <si>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</si>
  <si>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</si>
  <si>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</si>
  <si>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</si>
  <si>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</si>
  <si>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</si>
  <si>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</si>
  <si>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</si>
  <si>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</si>
  <si>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</si>
  <si>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</si>
  <si>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</si>
  <si>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</si>
  <si>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</si>
  <si>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</si>
  <si>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</si>
  <si>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</si>
  <si>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</si>
  <si>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</si>
  <si>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</si>
  <si>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</si>
  <si>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</si>
  <si>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</si>
  <si>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</si>
  <si>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</si>
  <si>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</si>
  <si>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</si>
  <si>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</si>
  <si>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</si>
  <si>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</si>
  <si>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</si>
  <si>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</si>
  <si>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</si>
  <si>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</si>
  <si>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</si>
  <si>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</si>
  <si>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</si>
  <si>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</si>
  <si>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</si>
  <si>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</si>
  <si>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</si>
  <si>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</si>
  <si>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</si>
  <si>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</si>
  <si>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</si>
  <si>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</si>
  <si>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</si>
  <si>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</si>
  <si>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</si>
  <si>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</si>
  <si>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</si>
  <si>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</si>
  <si>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</si>
  <si>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</si>
  <si>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</si>
  <si>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</si>
  <si>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</si>
  <si>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</si>
  <si>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</si>
  <si>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</si>
  <si>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</si>
  <si>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</si>
  <si>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</si>
  <si>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</si>
  <si>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</si>
  <si>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</si>
  <si>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</si>
  <si>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</si>
  <si>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</si>
  <si>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</si>
  <si>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</si>
  <si>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</si>
  <si>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</si>
  <si>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</si>
  <si>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</si>
  <si>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</si>
  <si>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</si>
  <si>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</si>
  <si>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</si>
  <si>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</si>
  <si>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</si>
  <si>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</si>
  <si>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</si>
  <si>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</si>
  <si>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</si>
  <si>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</si>
  <si>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</si>
  <si>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</si>
  <si>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</si>
  <si>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</si>
  <si>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</si>
  <si>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</si>
  <si>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</si>
  <si>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</si>
  <si>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</si>
  <si>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</si>
  <si>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</si>
  <si>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</si>
  <si>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</si>
  <si>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</si>
  <si>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</si>
  <si>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</si>
  <si>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</si>
  <si>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</si>
  <si>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</si>
  <si>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</si>
  <si>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</si>
  <si>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</si>
  <si>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</si>
  <si>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</si>
  <si>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</si>
  <si>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</si>
  <si>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</si>
  <si>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</si>
  <si>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</si>
  <si>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</si>
  <si>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</si>
  <si>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</si>
  <si>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</si>
  <si>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</si>
  <si>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</si>
  <si>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</si>
  <si>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</si>
  <si>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</si>
  <si>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</si>
  <si>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</si>
  <si>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</si>
  <si>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</si>
  <si>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</si>
  <si>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</si>
  <si>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</si>
  <si>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</si>
  <si>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</si>
  <si>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</si>
  <si>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</si>
  <si>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</si>
  <si>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</si>
  <si>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</si>
  <si>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</si>
  <si>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</si>
  <si>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</si>
  <si>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</si>
  <si>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</si>
  <si>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</si>
  <si>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</si>
  <si>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</si>
  <si>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</si>
  <si>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</si>
  <si>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</si>
  <si>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</si>
  <si>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</si>
  <si>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</si>
  <si>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</si>
  <si>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</si>
  <si>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</si>
  <si>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</si>
  <si>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</si>
  <si>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</si>
  <si>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</si>
  <si>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</si>
  <si>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</si>
  <si>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</si>
  <si>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</si>
  <si>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</si>
  <si>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</si>
  <si>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</si>
  <si>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</si>
  <si>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</si>
  <si>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</si>
  <si>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</si>
  <si>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</si>
  <si>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</si>
  <si>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</si>
  <si>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</si>
  <si>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</si>
  <si>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</si>
  <si>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</si>
  <si>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</si>
  <si>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</si>
  <si>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</si>
  <si>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</si>
  <si>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</si>
  <si>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</si>
  <si>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</si>
  <si>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</si>
  <si>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</si>
  <si>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</si>
  <si>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</si>
  <si>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</si>
  <si>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</si>
  <si>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</si>
  <si>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</si>
  <si>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</si>
  <si>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</si>
  <si>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</si>
  <si>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</si>
  <si>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</si>
  <si>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</si>
  <si>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</si>
  <si>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</si>
  <si>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</si>
  <si>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</si>
  <si>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</si>
  <si>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</si>
  <si>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</si>
  <si>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</si>
  <si>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</si>
  <si>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</si>
  <si>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</si>
  <si>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</si>
  <si>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</si>
  <si>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</si>
  <si>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</si>
  <si>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</si>
  <si>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</si>
  <si>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</si>
  <si>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</si>
  <si>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</si>
  <si>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</si>
  <si>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</si>
  <si>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</si>
  <si>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</si>
  <si>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</si>
  <si>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</si>
  <si>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</si>
  <si>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</si>
  <si>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</si>
  <si>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</si>
  <si>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</si>
  <si>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</si>
  <si>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</si>
  <si>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</si>
  <si>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</si>
  <si>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</si>
  <si>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</si>
  <si>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</si>
  <si>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</si>
  <si>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</si>
  <si>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</si>
  <si>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</si>
  <si>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</si>
  <si>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</si>
  <si>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</si>
  <si>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</si>
  <si>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</si>
  <si>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</si>
  <si>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</si>
  <si>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</si>
  <si>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</si>
  <si>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</si>
  <si>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</si>
  <si>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</si>
  <si>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</si>
  <si>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</si>
  <si>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</si>
  <si>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</si>
  <si>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</si>
  <si>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</si>
  <si>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</si>
  <si>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</si>
  <si>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</si>
  <si>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</si>
  <si>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</si>
  <si>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</si>
  <si>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</si>
  <si>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</si>
  <si>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</si>
  <si>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</si>
  <si>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</si>
  <si>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</si>
  <si>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</si>
  <si>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</si>
  <si>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</si>
  <si>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</si>
  <si>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</si>
  <si>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</si>
  <si>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</si>
  <si>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</si>
  <si>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</si>
  <si>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</si>
  <si>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</si>
  <si>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</si>
  <si>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</si>
  <si>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</si>
  <si>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</si>
  <si>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</si>
  <si>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</si>
  <si>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</si>
  <si>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</si>
  <si>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</si>
  <si>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</si>
  <si>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</si>
  <si>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</si>
  <si>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</si>
  <si>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</si>
  <si>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</si>
  <si>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</si>
  <si>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</si>
  <si>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</si>
  <si>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</si>
  <si>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</si>
  <si>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</si>
  <si>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</si>
  <si>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</si>
  <si>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</si>
  <si>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</si>
  <si>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</si>
  <si>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</si>
  <si>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</si>
  <si>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</si>
  <si>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</si>
  <si>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</si>
  <si>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</si>
  <si>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</si>
  <si>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</si>
  <si>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</si>
  <si>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</si>
  <si>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</si>
  <si>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</si>
  <si>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</si>
  <si>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</si>
  <si>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</si>
  <si>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</si>
  <si>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</si>
  <si>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</si>
  <si>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</si>
  <si>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</si>
  <si>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</si>
  <si>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</si>
  <si>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</si>
  <si>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</si>
  <si>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</si>
  <si>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</si>
  <si>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</si>
  <si>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</si>
  <si>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</si>
  <si>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</si>
  <si>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</si>
  <si>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</si>
  <si>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</si>
  <si>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</si>
  <si>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</si>
  <si>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</si>
  <si>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</si>
  <si>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</si>
  <si>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</si>
  <si>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</si>
  <si>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</si>
  <si>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</si>
  <si>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</si>
  <si>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</si>
  <si>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</si>
  <si>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</si>
  <si>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</si>
  <si>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</si>
  <si>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</si>
  <si>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</si>
  <si>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</si>
  <si>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</si>
  <si>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</si>
  <si>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</si>
  <si>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</si>
  <si>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</si>
  <si>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</si>
  <si>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</si>
  <si>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</si>
  <si>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</si>
  <si>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</si>
  <si>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</si>
  <si>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</si>
  <si>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</si>
  <si>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</si>
  <si>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</si>
  <si>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</si>
  <si>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</si>
  <si>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</si>
  <si>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</si>
  <si>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</si>
  <si>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</si>
  <si>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</si>
  <si>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</si>
  <si>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</si>
  <si>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</si>
  <si>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</si>
  <si>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</si>
  <si>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</si>
  <si>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</si>
  <si>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</si>
  <si>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</si>
  <si>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</si>
  <si>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</si>
  <si>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</si>
  <si>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</si>
  <si>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</si>
  <si>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</si>
  <si>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</si>
  <si>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</si>
  <si>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</si>
  <si>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</si>
  <si>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</si>
  <si>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</si>
  <si>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</si>
  <si>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</si>
  <si>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</si>
  <si>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</si>
  <si>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</si>
  <si>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</si>
  <si>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</si>
  <si>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</si>
  <si>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</si>
  <si>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</si>
  <si>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</si>
  <si>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</si>
  <si>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</si>
  <si>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</si>
  <si>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</si>
  <si>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</si>
  <si>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</si>
  <si>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</si>
  <si>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</si>
  <si>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</si>
  <si>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</si>
  <si>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</si>
  <si>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</si>
  <si>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</si>
  <si>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</si>
  <si>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</si>
  <si>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</si>
  <si>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</si>
  <si>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</si>
  <si>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</si>
  <si>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</si>
  <si>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</si>
  <si>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</si>
  <si>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</si>
  <si>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</si>
  <si>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</si>
  <si>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</si>
  <si>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</si>
  <si>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</si>
  <si>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</si>
  <si>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</si>
  <si>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</si>
  <si>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</si>
  <si>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</si>
  <si>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</si>
  <si>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</si>
  <si>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</si>
  <si>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</si>
  <si>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</si>
  <si>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</si>
  <si>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</si>
  <si>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</si>
  <si>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</si>
  <si>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</si>
  <si>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</si>
  <si>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</si>
  <si>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</si>
  <si>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</si>
  <si>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</si>
  <si>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</si>
  <si>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</si>
  <si>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</si>
  <si>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</si>
  <si>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</si>
  <si>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</si>
  <si>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</si>
  <si>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</si>
  <si>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</si>
  <si>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</si>
  <si>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</si>
  <si>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</si>
  <si>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</si>
  <si>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</si>
  <si>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</si>
  <si>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</si>
  <si>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</si>
  <si>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</si>
  <si>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</si>
  <si>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</si>
  <si>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</si>
  <si>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</si>
  <si>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</si>
  <si>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</si>
  <si>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</si>
  <si>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</si>
  <si>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</si>
  <si>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</si>
  <si>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</si>
  <si>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</si>
  <si>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</si>
  <si>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</si>
  <si>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</si>
  <si>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</si>
  <si>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</si>
  <si>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</si>
  <si>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</si>
  <si>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</si>
  <si>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</si>
  <si>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</si>
  <si>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</si>
  <si>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</si>
  <si>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</si>
  <si>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</si>
  <si>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</si>
  <si>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</si>
  <si>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</si>
  <si>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</si>
  <si>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</si>
  <si>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</si>
  <si>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</si>
  <si>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</si>
  <si>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</si>
  <si>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</si>
  <si>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</si>
  <si>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</si>
  <si>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</si>
  <si>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</si>
  <si>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</si>
  <si>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</si>
  <si>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</si>
  <si>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</si>
  <si>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</si>
  <si>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</si>
  <si>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</si>
  <si>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</si>
  <si>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</si>
  <si>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</si>
  <si>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</si>
  <si>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</si>
  <si>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</si>
  <si>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</si>
  <si>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</si>
  <si>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</si>
  <si>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</si>
  <si>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</si>
  <si>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</si>
  <si>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</si>
  <si>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</si>
  <si>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</si>
  <si>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</si>
  <si>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</si>
  <si>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</si>
  <si>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</si>
  <si>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</si>
  <si>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</si>
  <si>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</si>
  <si>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</si>
  <si>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</si>
  <si>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</si>
  <si>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</si>
  <si>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</si>
  <si>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</si>
  <si>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</si>
  <si>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</si>
  <si>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</si>
  <si>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</si>
  <si>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</si>
  <si>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</si>
  <si>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</si>
  <si>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</si>
  <si>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</si>
  <si>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</si>
  <si>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</si>
  <si>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</si>
  <si>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</si>
  <si>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</si>
  <si>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</si>
  <si>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</si>
  <si>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</si>
  <si>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</si>
  <si>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</si>
  <si>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</si>
  <si>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</si>
  <si>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</si>
  <si>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</si>
  <si>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</si>
  <si>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</si>
  <si>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</si>
  <si>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</si>
  <si>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</si>
  <si>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</si>
  <si>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</si>
  <si>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</si>
  <si>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</si>
  <si>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</si>
  <si>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</si>
  <si>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</si>
  <si>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</si>
  <si>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</si>
  <si>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</si>
  <si>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</si>
  <si>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</si>
  <si>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</si>
  <si>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</si>
  <si>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</si>
  <si>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</si>
  <si>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</si>
  <si>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</si>
  <si>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</si>
  <si>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</si>
  <si>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</si>
  <si>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</si>
  <si>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</si>
  <si>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</si>
  <si>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</si>
  <si>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</si>
  <si>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</si>
  <si>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</si>
  <si>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</si>
  <si>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</si>
  <si>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</si>
  <si>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</si>
  <si>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</si>
  <si>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</si>
  <si>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</si>
  <si>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</si>
  <si>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</si>
  <si>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</si>
  <si>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</si>
  <si>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</si>
  <si>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</si>
  <si>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</si>
  <si>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</si>
  <si>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</si>
  <si>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</si>
  <si>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</si>
  <si>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</si>
  <si>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</si>
  <si>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</si>
  <si>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</si>
  <si>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</si>
  <si>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</si>
  <si>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</si>
  <si>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</si>
  <si>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</si>
  <si>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</si>
  <si>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</si>
  <si>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</si>
  <si>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</si>
  <si>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</si>
  <si>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</si>
  <si>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</si>
  <si>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</si>
  <si>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</si>
  <si>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</si>
  <si>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</si>
  <si>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</si>
  <si>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</si>
  <si>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</si>
  <si>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</si>
  <si>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</si>
  <si>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</si>
  <si>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</si>
  <si>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</si>
  <si>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</si>
  <si>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</si>
  <si>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</si>
  <si>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</si>
  <si>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</si>
  <si>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</si>
  <si>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</si>
  <si>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</si>
  <si>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</si>
  <si>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</si>
  <si>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</si>
  <si>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</si>
  <si>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</si>
  <si>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</si>
  <si>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</si>
  <si>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</si>
  <si>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</si>
  <si>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</si>
  <si>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</si>
  <si>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</si>
  <si>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</si>
  <si>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</si>
  <si>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</si>
  <si>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</si>
  <si>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</si>
  <si>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</si>
  <si>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</si>
  <si>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</si>
  <si>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</si>
  <si>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</si>
  <si>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</si>
  <si>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</si>
  <si>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</si>
  <si>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</si>
  <si>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</si>
  <si>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</si>
  <si>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</si>
  <si>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</si>
  <si>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</si>
  <si>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</si>
  <si>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</si>
  <si>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</si>
  <si>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</si>
  <si>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</si>
  <si>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</si>
  <si>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</si>
  <si>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</si>
  <si>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</si>
  <si>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</si>
  <si>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</si>
  <si>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</si>
  <si>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</si>
  <si>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</si>
  <si>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</si>
  <si>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</si>
  <si>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</si>
  <si>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</si>
  <si>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</si>
  <si>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</si>
  <si>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</si>
  <si>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</si>
  <si>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</si>
  <si>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</si>
  <si>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</si>
  <si>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</si>
  <si>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</si>
  <si>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</si>
  <si>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</si>
  <si>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</si>
  <si>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</si>
  <si>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</si>
  <si>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</si>
  <si>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</si>
  <si>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</si>
  <si>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</si>
  <si>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</si>
  <si>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</si>
  <si>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</si>
  <si>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</si>
  <si>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</si>
  <si>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</si>
  <si>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</si>
  <si>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</si>
  <si>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</si>
  <si>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</si>
  <si>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</si>
  <si>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</si>
  <si>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</si>
  <si>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</si>
  <si>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</si>
  <si>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</si>
  <si>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</si>
  <si>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</si>
  <si>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</si>
  <si>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</si>
  <si>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</si>
  <si>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</si>
  <si>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</si>
  <si>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</si>
  <si>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</si>
  <si>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</si>
  <si>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</si>
  <si>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</si>
  <si>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</si>
  <si>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</si>
  <si>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</si>
  <si>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</si>
  <si>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</si>
  <si>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</si>
  <si>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</si>
  <si>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</si>
  <si>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</si>
  <si>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</si>
  <si>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</si>
  <si>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</si>
  <si>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</si>
  <si>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</si>
  <si>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</si>
  <si>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</si>
  <si>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</si>
  <si>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</si>
  <si>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</si>
  <si>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</si>
  <si>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</si>
  <si>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</si>
  <si>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</si>
  <si>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</si>
  <si>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</si>
  <si>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</si>
  <si>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</si>
  <si>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</si>
  <si>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</si>
  <si>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</si>
  <si>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</si>
  <si>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</si>
  <si>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</si>
  <si>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</si>
  <si>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</si>
  <si>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</si>
  <si>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</si>
  <si>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</si>
  <si>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</si>
  <si>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</si>
  <si>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</si>
  <si>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</si>
  <si>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</si>
  <si>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</si>
  <si>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</si>
  <si>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</si>
  <si>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</si>
  <si>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</si>
  <si>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</si>
  <si>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</si>
  <si>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</si>
  <si>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</si>
  <si>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</si>
  <si>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</si>
  <si>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</si>
  <si>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</si>
  <si>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</si>
  <si>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</si>
  <si>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</si>
  <si>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</si>
  <si>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</si>
  <si>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</si>
  <si>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</si>
  <si>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</si>
  <si>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</si>
  <si>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</si>
  <si>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</si>
  <si>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</si>
  <si>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</si>
  <si>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</si>
  <si>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</si>
  <si>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</si>
  <si>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</si>
  <si>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</si>
  <si>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</si>
  <si>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</si>
  <si>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</si>
  <si>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</si>
  <si>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</si>
  <si>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</si>
  <si>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</si>
  <si>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</si>
  <si>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</si>
  <si>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</si>
  <si>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</si>
  <si>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</si>
  <si>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</si>
  <si>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</si>
  <si>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</si>
  <si>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</si>
  <si>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</si>
  <si>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</si>
  <si>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</si>
  <si>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</si>
  <si>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</si>
  <si>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</si>
  <si>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</si>
  <si>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</si>
  <si>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</si>
  <si>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</si>
  <si>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</si>
  <si>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</si>
  <si>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</si>
  <si>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</si>
  <si>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</si>
  <si>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</si>
  <si>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</si>
  <si>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</si>
  <si>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</si>
  <si>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</si>
  <si>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</si>
  <si>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</si>
  <si>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</si>
  <si>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</si>
  <si>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</si>
  <si>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</si>
  <si>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</si>
  <si>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</si>
  <si>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</si>
  <si>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</si>
  <si>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</si>
  <si>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</si>
  <si>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</si>
  <si>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</si>
  <si>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</si>
  <si>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</si>
  <si>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</si>
  <si>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</si>
  <si>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</si>
  <si>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</si>
  <si>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</si>
  <si>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</si>
  <si>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</si>
  <si>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</si>
  <si>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</si>
  <si>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</si>
  <si>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</si>
  <si>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</si>
  <si>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</si>
  <si>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</si>
  <si>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</si>
  <si>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</si>
  <si>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</si>
  <si>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</si>
  <si>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</si>
  <si>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</si>
  <si>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</si>
  <si>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</si>
  <si>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</si>
  <si>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</si>
  <si>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</si>
  <si>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</si>
  <si>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</si>
  <si>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</si>
  <si>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</si>
  <si>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</si>
  <si>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</si>
  <si>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</si>
  <si>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</si>
  <si>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</si>
  <si>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</si>
  <si>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</si>
  <si>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</si>
  <si>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</si>
  <si>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</si>
  <si>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</si>
  <si>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</si>
  <si>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</si>
  <si>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</si>
  <si>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</si>
  <si>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</si>
  <si>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</si>
  <si>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</si>
  <si>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</si>
  <si>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</si>
  <si>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</si>
  <si>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</si>
  <si>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</si>
  <si>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</si>
  <si>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</si>
  <si>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</si>
  <si>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</si>
  <si>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</si>
  <si>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</si>
  <si>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</si>
  <si>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</si>
  <si>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</si>
  <si>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</si>
  <si>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</si>
  <si>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</si>
  <si>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</si>
  <si>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</si>
  <si>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</si>
  <si>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</si>
  <si>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</si>
  <si>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</si>
  <si>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</si>
  <si>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</si>
  <si>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</si>
  <si>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</si>
  <si>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</si>
  <si>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</si>
  <si>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</si>
  <si>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</si>
  <si>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</si>
  <si>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</si>
  <si>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</si>
  <si>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</si>
  <si>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</si>
  <si>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</si>
  <si>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</si>
  <si>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</si>
  <si>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</si>
  <si>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</si>
  <si>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</si>
  <si>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</si>
  <si>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</si>
  <si>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</si>
  <si>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</si>
  <si>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</si>
  <si>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</si>
  <si>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</si>
  <si>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</si>
  <si>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</si>
  <si>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</si>
  <si>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</si>
  <si>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</si>
  <si>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</si>
  <si>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</si>
  <si>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</si>
  <si>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</si>
  <si>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</si>
  <si>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</si>
  <si>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</si>
  <si>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</si>
  <si>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</si>
  <si>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</si>
  <si>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</si>
  <si>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</si>
  <si>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</si>
  <si>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</si>
  <si>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</si>
  <si>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</si>
  <si>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</si>
  <si>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</si>
  <si>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</si>
  <si>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</si>
  <si>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</si>
  <si>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</si>
  <si>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</si>
  <si>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</si>
  <si>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</si>
  <si>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</si>
  <si>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</si>
  <si>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</si>
  <si>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</si>
  <si>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</si>
  <si>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</si>
  <si>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</si>
  <si>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</si>
  <si>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</si>
  <si>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</si>
  <si>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</si>
  <si>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</si>
  <si>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</si>
  <si>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</si>
  <si>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</si>
  <si>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</si>
  <si>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</si>
  <si>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</si>
  <si>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</si>
  <si>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</si>
  <si>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</si>
  <si>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</si>
  <si>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</si>
  <si>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</si>
  <si>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</si>
  <si>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</si>
  <si>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</si>
  <si>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</si>
  <si>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</si>
  <si>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</si>
  <si>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</si>
  <si>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</si>
  <si>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</si>
  <si>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</si>
  <si>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</si>
  <si>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</si>
  <si>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</si>
  <si>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</si>
  <si>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</si>
  <si>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</si>
  <si>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</si>
  <si>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</si>
  <si>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</si>
  <si>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</si>
  <si>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</si>
  <si>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</si>
  <si>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</si>
  <si>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</si>
  <si>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</si>
  <si>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</si>
  <si>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</si>
  <si>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</si>
  <si>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</si>
  <si>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</si>
  <si>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</si>
  <si>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</si>
  <si>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</si>
  <si>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</si>
  <si>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</si>
  <si>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</si>
  <si>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</si>
  <si>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</si>
  <si>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</si>
  <si>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</si>
  <si>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</si>
  <si>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</si>
  <si>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</si>
  <si>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</si>
  <si>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</si>
  <si>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</si>
  <si>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</si>
  <si>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</si>
  <si>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</si>
  <si>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</si>
  <si>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</si>
  <si>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</si>
  <si>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</si>
  <si>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</si>
  <si>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</si>
  <si>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</si>
  <si>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</si>
  <si>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</si>
  <si>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</si>
  <si>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</si>
  <si>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</si>
  <si>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</si>
  <si>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</si>
  <si>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</si>
  <si>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</si>
  <si>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</si>
  <si>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</si>
  <si>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</si>
  <si>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</si>
  <si>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</si>
  <si>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</si>
  <si>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</si>
  <si>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</si>
  <si>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</si>
  <si>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</si>
  <si>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</si>
  <si>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</si>
  <si>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</si>
  <si>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</si>
  <si>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</si>
  <si>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</si>
  <si>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</si>
  <si>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</si>
  <si>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</si>
  <si>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</si>
  <si>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</si>
  <si>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</si>
  <si>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</si>
  <si>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</si>
  <si>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</si>
  <si>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</si>
  <si>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</si>
  <si>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</si>
  <si>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</si>
  <si>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</si>
  <si>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</si>
  <si>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</si>
  <si>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</si>
  <si>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</si>
  <si>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</si>
  <si>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</si>
  <si>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</si>
  <si>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</si>
  <si>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</si>
  <si>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</si>
  <si>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</si>
  <si>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</si>
  <si>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</si>
  <si>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</si>
  <si>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</si>
  <si>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</si>
  <si>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</si>
  <si>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</si>
  <si>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</si>
  <si>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</si>
  <si>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</si>
  <si>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</si>
  <si>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</si>
  <si>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</si>
  <si>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</si>
  <si>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</si>
  <si>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</si>
  <si>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</si>
  <si>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</si>
  <si>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</si>
  <si>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</si>
  <si>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</si>
  <si>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</si>
  <si>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</si>
  <si>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</si>
  <si>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</si>
  <si>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</si>
  <si>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</si>
  <si>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</si>
  <si>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</si>
  <si>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</si>
  <si>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</si>
  <si>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</si>
  <si>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</si>
  <si>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</si>
  <si>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</si>
  <si>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</si>
  <si>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</si>
  <si>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</si>
  <si>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</si>
  <si>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</si>
  <si>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</si>
  <si>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</si>
  <si>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</si>
  <si>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</si>
  <si>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</si>
  <si>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</si>
  <si>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</si>
  <si>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</si>
  <si>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</si>
  <si>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</si>
  <si>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</si>
  <si>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</si>
  <si>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</si>
  <si>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</si>
  <si>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</si>
  <si>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</si>
  <si>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</si>
  <si>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</si>
  <si>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</si>
  <si>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</si>
  <si>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</si>
  <si>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</si>
  <si>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</si>
  <si>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</si>
  <si>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</si>
  <si>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</si>
  <si>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</si>
  <si>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</si>
  <si>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</si>
  <si>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</si>
  <si>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</si>
  <si>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</si>
  <si>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</si>
  <si>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</si>
  <si>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</si>
  <si>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</si>
  <si>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</si>
  <si>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</si>
  <si>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</si>
  <si>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</si>
  <si>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</si>
  <si>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</si>
  <si>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</si>
  <si>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</si>
  <si>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</si>
  <si>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</si>
  <si>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</si>
  <si>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</si>
  <si>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</si>
  <si>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</si>
  <si>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</si>
  <si>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</si>
  <si>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</si>
  <si>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</si>
  <si>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</si>
  <si>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</si>
  <si>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</si>
  <si>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</si>
  <si>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</si>
  <si>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</si>
  <si>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</si>
  <si>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</si>
  <si>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</si>
  <si>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</si>
  <si>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</si>
  <si>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</si>
  <si>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</si>
  <si>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</si>
  <si>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</si>
  <si>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</si>
  <si>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</si>
  <si>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</si>
  <si>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</si>
  <si>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</si>
  <si>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</si>
  <si>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</si>
  <si>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</si>
  <si>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</si>
  <si>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</si>
  <si>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</si>
  <si>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</si>
  <si>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</si>
  <si>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</si>
  <si>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</si>
  <si>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</si>
  <si>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</si>
  <si>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</si>
  <si>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</si>
  <si>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</si>
  <si>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</si>
  <si>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</si>
  <si>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</si>
  <si>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</si>
  <si>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</si>
  <si>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</si>
  <si>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</si>
  <si>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</si>
  <si>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</si>
  <si>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</si>
  <si>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</si>
  <si>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</si>
  <si>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</si>
  <si>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</si>
  <si>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</si>
  <si>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</si>
  <si>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</si>
  <si>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</si>
  <si>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</si>
  <si>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</si>
  <si>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</si>
  <si>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</si>
  <si>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</si>
  <si>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</si>
  <si>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</si>
  <si>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</si>
  <si>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</si>
  <si>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</si>
  <si>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</si>
  <si>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</si>
  <si>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</si>
  <si>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</si>
  <si>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</si>
  <si>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</si>
  <si>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</si>
  <si>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</si>
  <si>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</si>
  <si>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</si>
  <si>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</si>
  <si>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</si>
  <si>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</si>
  <si>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</si>
  <si>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</si>
  <si>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</si>
  <si>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</si>
  <si>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</si>
  <si>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</si>
  <si>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</si>
  <si>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</si>
  <si>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</si>
  <si>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</si>
  <si>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</si>
  <si>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</si>
  <si>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</si>
  <si>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</si>
  <si>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</si>
  <si>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</si>
  <si>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</si>
  <si>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</si>
  <si>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</si>
  <si>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</si>
  <si>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</si>
  <si>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</si>
  <si>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</si>
  <si>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</si>
  <si>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</si>
  <si>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</si>
  <si>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</si>
  <si>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</si>
  <si>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</si>
  <si>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</si>
  <si>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</si>
  <si>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</si>
  <si>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</si>
  <si>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</si>
  <si>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</si>
  <si>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</si>
  <si>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</si>
  <si>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</si>
  <si>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</si>
  <si>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</si>
  <si>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</si>
  <si>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</si>
  <si>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</si>
  <si>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</si>
  <si>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</si>
  <si>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</si>
  <si>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</si>
  <si>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</si>
  <si>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</si>
  <si>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</si>
  <si>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</si>
  <si>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</si>
  <si>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</si>
  <si>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</si>
  <si>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</si>
  <si>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</si>
  <si>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</si>
  <si>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</si>
  <si>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</si>
  <si>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</si>
  <si>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</si>
  <si>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</si>
  <si>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</si>
  <si>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</si>
  <si>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</si>
  <si>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</si>
  <si>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</si>
  <si>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</si>
  <si>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</si>
  <si>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</si>
  <si>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</si>
  <si>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</si>
  <si>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</si>
  <si>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</si>
  <si>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</si>
  <si>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</si>
  <si>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</si>
  <si>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</si>
  <si>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</si>
  <si>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</si>
  <si>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</si>
  <si>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</si>
  <si>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</si>
  <si>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</si>
  <si>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</si>
  <si>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</si>
  <si>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</si>
  <si>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</si>
  <si>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</si>
  <si>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</si>
  <si>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</si>
  <si>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</si>
  <si>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</si>
  <si>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</si>
  <si>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</si>
  <si>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</si>
  <si>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</si>
  <si>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</si>
  <si>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</si>
  <si>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</si>
  <si>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</si>
  <si>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</si>
  <si>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</si>
  <si>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</si>
  <si>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</si>
  <si>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</si>
  <si>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</si>
  <si>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</si>
  <si>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</si>
  <si>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</si>
  <si>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</si>
  <si>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</si>
  <si>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</si>
  <si>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</si>
  <si>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</si>
  <si>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</si>
  <si>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</si>
  <si>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</si>
  <si>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</si>
  <si>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</si>
  <si>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</si>
  <si>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</si>
  <si>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</si>
  <si>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</si>
  <si>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</si>
  <si>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</si>
  <si>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</si>
  <si>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</si>
  <si>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</si>
  <si>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</si>
  <si>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</si>
  <si>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</si>
  <si>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</si>
  <si>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</si>
  <si>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</si>
  <si>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</si>
  <si>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</si>
  <si>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</si>
  <si>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</si>
  <si>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</si>
  <si>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</si>
  <si>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</si>
  <si>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</si>
  <si>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</si>
  <si>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</si>
  <si>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</si>
  <si>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</si>
  <si>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</si>
  <si>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</si>
  <si>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</si>
  <si>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</si>
  <si>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</si>
  <si>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</si>
  <si>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</si>
  <si>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</si>
  <si>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</si>
  <si>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</si>
  <si>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</si>
  <si>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</si>
  <si>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</si>
  <si>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</si>
  <si>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</si>
  <si>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</si>
  <si>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</si>
  <si>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</si>
  <si>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</si>
  <si>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</si>
  <si>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</si>
  <si>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</si>
  <si>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</si>
  <si>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</si>
  <si>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</si>
  <si>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</si>
  <si>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</si>
  <si>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</si>
  <si>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</si>
  <si>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</si>
  <si>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</si>
  <si>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</si>
  <si>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</si>
  <si>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</si>
  <si>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</si>
  <si>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</si>
  <si>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</si>
  <si>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</si>
  <si>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</si>
  <si>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</si>
  <si>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</si>
  <si>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</si>
  <si>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</si>
  <si>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</si>
  <si>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</si>
  <si>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</si>
  <si>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</si>
  <si>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</si>
  <si>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</si>
  <si>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</si>
  <si>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</si>
  <si>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</si>
  <si>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</si>
  <si>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</si>
  <si>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</si>
  <si>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</si>
  <si>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</si>
  <si>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</si>
  <si>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</si>
  <si>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</si>
  <si>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</si>
  <si>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</si>
  <si>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</si>
  <si>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</si>
  <si>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</si>
  <si>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</si>
  <si>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</si>
  <si>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</si>
  <si>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</si>
  <si>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</si>
  <si>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</si>
  <si>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</si>
  <si>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</si>
  <si>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</si>
  <si>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</si>
  <si>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</si>
  <si>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</si>
  <si>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</si>
  <si>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</si>
  <si>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</si>
  <si>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</si>
  <si>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</si>
  <si>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</si>
  <si>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</si>
  <si>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</si>
  <si>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</si>
  <si>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</si>
  <si>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</si>
  <si>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</si>
  <si>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</si>
  <si>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</si>
  <si>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</si>
  <si>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</si>
  <si>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</si>
  <si>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</si>
  <si>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</si>
  <si>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</si>
  <si>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</si>
  <si>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</si>
  <si>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</si>
  <si>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</si>
  <si>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</si>
  <si>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</si>
  <si>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</si>
  <si>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</si>
  <si>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</si>
  <si>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</si>
  <si>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</si>
  <si>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</si>
  <si>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</si>
  <si>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</si>
  <si>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</si>
  <si>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</si>
  <si>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</si>
  <si>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</si>
  <si>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</si>
  <si>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</si>
  <si>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</si>
  <si>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</si>
  <si>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</si>
  <si>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</si>
  <si>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</si>
  <si>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</si>
  <si>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</si>
  <si>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</si>
  <si>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</si>
  <si>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</si>
  <si>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</si>
  <si>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</si>
  <si>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</si>
  <si>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</si>
  <si>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</si>
  <si>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</si>
  <si>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</si>
  <si>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</si>
  <si>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</si>
  <si>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</si>
  <si>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</si>
  <si>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</si>
  <si>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</si>
  <si>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</si>
  <si>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</si>
  <si>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</si>
  <si>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</si>
  <si>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</si>
  <si>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</si>
  <si>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</si>
  <si>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</si>
  <si>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</si>
  <si>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</si>
  <si>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</si>
  <si>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</si>
  <si>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</si>
  <si>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</si>
  <si>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</si>
  <si>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</si>
  <si>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</si>
  <si>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</si>
  <si>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</si>
  <si>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</si>
  <si>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</si>
  <si>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</si>
  <si>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</si>
  <si>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</si>
  <si>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</si>
  <si>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</si>
  <si>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</si>
  <si>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</si>
  <si>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</si>
  <si>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</si>
  <si>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</si>
  <si>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</si>
  <si>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</si>
  <si>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</si>
  <si>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</si>
  <si>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</si>
  <si>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</si>
  <si>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</si>
  <si>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</si>
  <si>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</si>
  <si>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</si>
  <si>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</si>
  <si>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</si>
  <si>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</si>
  <si>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</si>
  <si>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</si>
  <si>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</si>
  <si>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</si>
  <si>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</si>
  <si>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</si>
  <si>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</si>
  <si>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</si>
  <si>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</si>
  <si>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</si>
  <si>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</si>
  <si>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</si>
  <si>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</si>
  <si>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</si>
  <si>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</si>
  <si>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</si>
  <si>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</si>
  <si>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</si>
  <si>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</si>
  <si>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</si>
  <si>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</si>
  <si>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</si>
  <si>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</si>
  <si>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</si>
  <si>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</si>
  <si>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</si>
  <si>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</si>
  <si>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</si>
  <si>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</si>
  <si>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</si>
  <si>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</si>
  <si>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</si>
  <si>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</si>
  <si>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</si>
  <si>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</si>
  <si>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</si>
  <si>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</si>
  <si>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</si>
  <si>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</si>
  <si>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</si>
  <si>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</si>
  <si>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</si>
  <si>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</si>
  <si>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</si>
  <si>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</si>
  <si>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</si>
  <si>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</si>
  <si>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</si>
  <si>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</si>
  <si>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</si>
  <si>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</si>
  <si>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</si>
  <si>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</si>
  <si>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</si>
  <si>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</si>
  <si>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</si>
  <si>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</si>
  <si>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</si>
  <si>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</si>
  <si>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</si>
  <si>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</si>
  <si>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</si>
  <si>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</si>
  <si>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</si>
  <si>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</si>
  <si>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</si>
  <si>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</si>
  <si>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</si>
  <si>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</si>
  <si>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</si>
  <si>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</si>
  <si>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</si>
  <si>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</si>
  <si>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</si>
  <si>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</si>
  <si>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</si>
  <si>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</si>
  <si>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</si>
  <si>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</si>
  <si>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</si>
  <si>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</si>
  <si>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</si>
  <si>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</si>
  <si>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</si>
  <si>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</si>
  <si>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</si>
  <si>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</si>
  <si>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</si>
  <si>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</si>
  <si>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</si>
  <si>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</si>
  <si>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</si>
  <si>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</si>
  <si>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</si>
  <si>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</si>
  <si>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</si>
  <si>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</si>
  <si>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</si>
  <si>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</si>
  <si>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</si>
  <si>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</si>
  <si>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</si>
  <si>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</si>
  <si>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</si>
  <si>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</si>
  <si>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</si>
  <si>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</si>
  <si>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</si>
  <si>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</si>
  <si>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</si>
  <si>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</si>
  <si>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</si>
  <si>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</si>
  <si>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</si>
  <si>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</si>
  <si>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</si>
  <si>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</si>
  <si>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</si>
  <si>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</si>
  <si>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</si>
  <si>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</si>
  <si>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</si>
  <si>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</si>
  <si>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</si>
  <si>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</si>
  <si>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</si>
  <si>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</si>
  <si>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</si>
  <si>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</si>
  <si>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</si>
  <si>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</si>
  <si>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</si>
  <si>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</si>
  <si>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</si>
  <si>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</si>
  <si>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</si>
  <si>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</si>
  <si>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</si>
  <si>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</si>
  <si>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</si>
  <si>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</si>
  <si>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</si>
  <si>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</si>
  <si>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</si>
  <si>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</si>
  <si>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</si>
  <si>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</si>
  <si>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</si>
  <si>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</si>
  <si>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</si>
  <si>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</si>
  <si>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</si>
  <si>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</si>
  <si>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</si>
  <si>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</si>
  <si>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</si>
  <si>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</si>
  <si>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</si>
  <si>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</si>
  <si>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</si>
  <si>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</si>
  <si>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</si>
  <si>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</si>
  <si>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</si>
  <si>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</si>
  <si>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</si>
  <si>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</si>
  <si>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</si>
  <si>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</si>
  <si>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</si>
  <si>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</si>
  <si>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</si>
  <si>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</si>
  <si>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</si>
  <si>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</si>
  <si>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</si>
  <si>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</si>
  <si>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</si>
  <si>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</si>
  <si>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</si>
  <si>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</si>
  <si>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</si>
  <si>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</si>
  <si>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</si>
  <si>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</si>
  <si>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</si>
  <si>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</si>
  <si>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</si>
  <si>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</si>
  <si>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</si>
  <si>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</si>
  <si>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</si>
  <si>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</si>
  <si>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</si>
  <si>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</si>
  <si>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</si>
  <si>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</si>
  <si>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</si>
  <si>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</si>
  <si>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</si>
  <si>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</si>
  <si>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</si>
  <si>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</si>
  <si>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</si>
  <si>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</si>
  <si>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</si>
  <si>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</si>
  <si>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</si>
  <si>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</si>
  <si>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</si>
  <si>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</si>
  <si>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</si>
  <si>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</si>
  <si>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</si>
  <si>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</si>
  <si>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</si>
  <si>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</si>
  <si>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</si>
  <si>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</si>
  <si>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</si>
  <si>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</si>
  <si>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</si>
  <si>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</si>
  <si>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</si>
  <si>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</si>
  <si>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</si>
  <si>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</si>
  <si>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</si>
  <si>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</si>
  <si>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</si>
  <si>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</si>
  <si>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</si>
  <si>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</si>
  <si>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</si>
  <si>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</si>
  <si>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</si>
  <si>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</si>
  <si>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</si>
  <si>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</si>
  <si>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</si>
  <si>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</si>
  <si>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</si>
  <si>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</si>
  <si>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</si>
  <si>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</si>
  <si>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</si>
  <si>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</si>
  <si>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</si>
  <si>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</si>
  <si>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</si>
  <si>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</si>
  <si>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</si>
  <si>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</si>
  <si>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</si>
  <si>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</si>
  <si>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</si>
  <si>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</si>
  <si>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</si>
  <si>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</si>
  <si>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</si>
  <si>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</si>
  <si>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</si>
  <si>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</si>
  <si>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</si>
  <si>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</si>
  <si>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</si>
  <si>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</si>
  <si>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</si>
  <si>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</si>
  <si>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</si>
  <si>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</si>
  <si>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</si>
  <si>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</si>
  <si>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</si>
  <si>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</si>
  <si>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</si>
  <si>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</si>
  <si>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</si>
  <si>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</si>
  <si>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</si>
  <si>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</si>
  <si>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</si>
  <si>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</si>
  <si>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</si>
  <si>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</si>
  <si>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</si>
  <si>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</si>
  <si>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</si>
  <si>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</si>
  <si>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</si>
  <si>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</si>
  <si>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</si>
  <si>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</si>
  <si>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</si>
  <si>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</si>
  <si>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</si>
  <si>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</si>
  <si>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</si>
  <si>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</si>
  <si>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</si>
  <si>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</si>
  <si>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</si>
  <si>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</si>
  <si>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</si>
  <si>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</si>
  <si>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</si>
  <si>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</si>
  <si>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</si>
  <si>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</si>
  <si>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</si>
  <si>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</si>
  <si>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</si>
  <si>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</si>
  <si>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</si>
  <si>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</si>
  <si>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</si>
  <si>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</si>
  <si>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</si>
  <si>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</si>
  <si>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</si>
  <si>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</si>
  <si>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</si>
  <si>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</si>
  <si>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</si>
  <si>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</si>
  <si>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</si>
  <si>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</si>
  <si>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</si>
  <si>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</si>
  <si>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</si>
  <si>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</si>
  <si>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</si>
  <si>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</si>
  <si>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</si>
  <si>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</si>
  <si>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</si>
  <si>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</si>
  <si>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</si>
  <si>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</si>
  <si>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</si>
  <si>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</si>
  <si>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</si>
  <si>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</si>
  <si>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</si>
  <si>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</si>
  <si>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</si>
  <si>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</si>
  <si>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</si>
  <si>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</si>
  <si>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</si>
  <si>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</si>
  <si>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</si>
  <si>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</si>
  <si>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</si>
  <si>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</si>
  <si>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</si>
  <si>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</si>
  <si>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</si>
  <si>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</si>
  <si>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</si>
  <si>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</si>
  <si>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</si>
  <si>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</si>
  <si>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</si>
  <si>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</si>
  <si>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</si>
  <si>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</si>
  <si>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</si>
  <si>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</si>
  <si>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</si>
  <si>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</si>
  <si>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</si>
  <si>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</si>
  <si>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</si>
  <si>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</si>
  <si>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</si>
  <si>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</si>
  <si>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</si>
  <si>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</si>
  <si>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</si>
  <si>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</si>
  <si>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</si>
  <si>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</si>
  <si>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</si>
  <si>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</si>
  <si>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</si>
  <si>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</si>
  <si>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</si>
  <si>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</si>
  <si>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</si>
  <si>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</si>
  <si>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</si>
  <si>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</si>
  <si>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</si>
  <si>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</si>
  <si>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</si>
  <si>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</si>
  <si>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</si>
  <si>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</si>
  <si>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</si>
  <si>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</si>
  <si>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</si>
  <si>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</si>
  <si>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</si>
  <si>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</si>
  <si>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</si>
  <si>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</si>
  <si>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</si>
  <si>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</si>
  <si>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</si>
  <si>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</si>
  <si>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</si>
  <si>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</si>
  <si>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</si>
  <si>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</si>
  <si>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</si>
  <si>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</si>
  <si>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</si>
  <si>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</si>
  <si>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</si>
  <si>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</si>
  <si>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</si>
  <si>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</si>
  <si>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</si>
  <si>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</si>
  <si>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</si>
  <si>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</si>
  <si>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</si>
  <si>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</si>
  <si>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</si>
  <si>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</si>
  <si>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</si>
  <si>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</si>
  <si>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</si>
  <si>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</si>
  <si>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</si>
  <si>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</si>
  <si>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</si>
  <si>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</si>
  <si>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</si>
  <si>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</si>
  <si>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</si>
  <si>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</si>
  <si>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</si>
  <si>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</si>
  <si>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</si>
  <si>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</si>
  <si>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</si>
  <si>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</si>
  <si>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</si>
  <si>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</si>
  <si>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</si>
  <si>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</si>
  <si>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</si>
  <si>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</si>
  <si>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</si>
  <si>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</si>
  <si>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</si>
  <si>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</si>
  <si>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</si>
  <si>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</si>
  <si>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</si>
  <si>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</si>
  <si>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</si>
  <si>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</si>
  <si>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</si>
  <si>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</si>
  <si>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</si>
  <si>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</si>
  <si>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</si>
  <si>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</si>
  <si>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</si>
  <si>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</si>
  <si>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</si>
  <si>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</si>
  <si>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</si>
  <si>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</si>
  <si>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</si>
  <si>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</si>
  <si>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</si>
  <si>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</si>
  <si>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</si>
  <si>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</si>
  <si>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</si>
  <si>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</si>
  <si>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</si>
  <si>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</si>
  <si>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</si>
  <si>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</si>
  <si>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</si>
  <si>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</si>
  <si>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</si>
  <si>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</si>
  <si>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</si>
  <si>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</si>
  <si>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</si>
  <si>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</si>
  <si>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</si>
  <si>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</si>
  <si>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</si>
  <si>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</si>
  <si>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</si>
  <si>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</si>
  <si>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</si>
  <si>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</si>
  <si>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</si>
  <si>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</si>
  <si>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</si>
  <si>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</si>
  <si>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</si>
  <si>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</si>
  <si>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</si>
  <si>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</si>
  <si>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</si>
  <si>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</si>
  <si>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</si>
  <si>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</si>
  <si>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</si>
  <si>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</si>
  <si>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</si>
  <si>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</si>
  <si>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</si>
  <si>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</si>
  <si>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</si>
  <si>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</si>
  <si>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</si>
  <si>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</si>
  <si>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</si>
  <si>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</si>
  <si>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</si>
  <si>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</si>
  <si>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</si>
  <si>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</si>
  <si>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</si>
  <si>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</si>
  <si>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</si>
  <si>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</si>
  <si>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</si>
  <si>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</si>
  <si>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</si>
  <si>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</si>
  <si>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</si>
  <si>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</si>
  <si>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</si>
  <si>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</si>
  <si>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</si>
  <si>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</si>
  <si>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</si>
  <si>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</si>
  <si>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</si>
  <si>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</si>
  <si>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</si>
  <si>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</si>
  <si>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</si>
  <si>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</si>
  <si>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</si>
  <si>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</si>
  <si>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</si>
  <si>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</si>
  <si>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</si>
  <si>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</si>
  <si>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</si>
  <si>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</si>
  <si>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</si>
  <si>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</si>
  <si>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</si>
  <si>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</si>
  <si>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</si>
  <si>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</si>
  <si>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</si>
  <si>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</si>
  <si>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</si>
  <si>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</si>
  <si>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</si>
  <si>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</si>
  <si>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</si>
  <si>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</si>
  <si>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</si>
  <si>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</si>
  <si>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</si>
  <si>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</si>
  <si>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</si>
  <si>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</si>
  <si>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</si>
  <si>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</si>
  <si>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</si>
  <si>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</si>
  <si>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</si>
  <si>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</si>
  <si>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</si>
  <si>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</si>
  <si>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</si>
  <si>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</si>
  <si>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</si>
  <si>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</si>
  <si>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</si>
  <si>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</si>
  <si>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</si>
  <si>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</si>
  <si>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</si>
  <si>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</si>
  <si>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</si>
  <si>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</si>
  <si>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</si>
  <si>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</si>
  <si>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</si>
  <si>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</si>
  <si>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</si>
  <si>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</si>
  <si>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</si>
  <si>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</si>
  <si>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</si>
  <si>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</si>
  <si>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</si>
  <si>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</si>
  <si>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</si>
  <si>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</si>
  <si>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</si>
  <si>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</si>
  <si>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</si>
  <si>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</si>
  <si>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</si>
  <si>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</si>
  <si>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</si>
  <si>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</si>
  <si>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</si>
  <si>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</si>
  <si>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</si>
  <si>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</si>
  <si>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</si>
  <si>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</si>
  <si>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</si>
  <si>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</si>
  <si>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</si>
  <si>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</si>
  <si>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</si>
  <si>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</si>
  <si>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</si>
  <si>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</si>
  <si>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</si>
  <si>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</si>
  <si>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</si>
  <si>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</si>
  <si>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</si>
  <si>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</si>
  <si>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</si>
  <si>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</si>
  <si>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</si>
  <si>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</si>
  <si>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</si>
  <si>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</si>
  <si>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</si>
  <si>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</si>
  <si>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</si>
  <si>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</si>
  <si>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</si>
  <si>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</si>
  <si>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</si>
  <si>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</si>
  <si>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</si>
  <si>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</si>
  <si>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</si>
  <si>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</si>
  <si>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</si>
  <si>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</si>
  <si>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</si>
  <si>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</si>
  <si>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</si>
  <si>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</si>
  <si>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</si>
  <si>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</si>
  <si>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</si>
  <si>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</si>
  <si>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</si>
  <si>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</si>
  <si>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</si>
  <si>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</si>
  <si>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</si>
  <si>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</si>
  <si>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</si>
  <si>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</si>
  <si>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</si>
  <si>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</si>
  <si>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</si>
  <si>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</si>
  <si>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</si>
  <si>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</si>
  <si>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</si>
  <si>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</si>
  <si>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</si>
  <si>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</si>
  <si>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</si>
  <si>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</si>
  <si>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</si>
  <si>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</si>
  <si>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</si>
  <si>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</si>
  <si>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</si>
  <si>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</si>
  <si>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</si>
  <si>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</si>
  <si>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</si>
  <si>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</si>
  <si>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</si>
  <si>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</si>
  <si>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</si>
  <si>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</si>
  <si>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</si>
  <si>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</si>
  <si>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</si>
  <si>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</si>
  <si>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</si>
  <si>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</si>
  <si>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</si>
  <si>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</si>
  <si>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</si>
  <si>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</si>
  <si>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</si>
  <si>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</si>
  <si>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</si>
  <si>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</si>
  <si>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</si>
  <si>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</si>
  <si>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</si>
  <si>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</si>
  <si>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</si>
  <si>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</si>
  <si>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</si>
  <si>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</si>
  <si>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</si>
  <si>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</si>
  <si>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</si>
  <si>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</si>
  <si>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</si>
  <si>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</si>
  <si>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</si>
  <si>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</si>
  <si>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</si>
  <si>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</si>
  <si>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</si>
  <si>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</si>
  <si>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</si>
  <si>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</si>
  <si>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</si>
  <si>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</si>
  <si>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</si>
  <si>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</si>
  <si>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</si>
  <si>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</si>
  <si>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</si>
  <si>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</si>
  <si>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</si>
  <si>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</si>
  <si>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</si>
  <si>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</si>
  <si>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</si>
  <si>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</si>
  <si>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</si>
  <si>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</si>
  <si>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</si>
  <si>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</si>
  <si>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</si>
  <si>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</si>
  <si>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</si>
  <si>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</si>
  <si>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</si>
  <si>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</si>
  <si>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</si>
  <si>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</si>
  <si>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</si>
  <si>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</si>
  <si>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</si>
  <si>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</si>
  <si>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</si>
  <si>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</si>
  <si>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</si>
  <si>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</si>
  <si>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</si>
  <si>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</si>
  <si>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</si>
  <si>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</si>
  <si>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</si>
  <si>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</si>
  <si>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</si>
  <si>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</si>
  <si>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</si>
  <si>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</si>
  <si>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</si>
  <si>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</si>
  <si>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</si>
  <si>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</si>
  <si>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</si>
  <si>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</si>
  <si>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</si>
  <si>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</si>
  <si>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</si>
  <si>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</si>
  <si>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</si>
  <si>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</si>
  <si>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</si>
  <si>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</si>
  <si>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</si>
  <si>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</si>
  <si>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</si>
  <si>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</si>
  <si>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</si>
  <si>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</si>
  <si>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</si>
  <si>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</si>
  <si>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</si>
  <si>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</si>
  <si>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</si>
  <si>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</si>
  <si>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</si>
  <si>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</si>
  <si>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</si>
  <si>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</si>
  <si>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</si>
  <si>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</si>
  <si>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</si>
  <si>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</si>
  <si>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</si>
  <si>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</si>
  <si>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</si>
  <si>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</si>
  <si>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</si>
  <si>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</si>
  <si>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</si>
  <si>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</si>
  <si>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</si>
  <si>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</si>
  <si>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</si>
  <si>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</si>
  <si>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</si>
  <si>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</si>
  <si>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</si>
  <si>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</si>
  <si>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</si>
  <si>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</si>
  <si>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</si>
  <si>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</si>
  <si>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</si>
  <si>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</si>
  <si>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</si>
  <si>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</si>
  <si>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</si>
  <si>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</si>
  <si>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</si>
  <si>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</si>
  <si>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</si>
  <si>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</si>
  <si>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</si>
  <si>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</si>
  <si>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</si>
  <si>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</si>
  <si>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</si>
  <si>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</si>
  <si>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</si>
  <si>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</si>
  <si>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</si>
  <si>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</si>
  <si>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</si>
  <si>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</si>
  <si>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</si>
  <si>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</si>
  <si>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</si>
  <si>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</si>
  <si>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</si>
  <si>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</si>
  <si>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</si>
  <si>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</si>
  <si>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</si>
  <si>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</si>
  <si>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</si>
  <si>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</si>
  <si>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</si>
  <si>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</si>
  <si>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</si>
  <si>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</si>
  <si>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</si>
  <si>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</si>
  <si>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</si>
  <si>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</si>
  <si>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</si>
  <si>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</si>
  <si>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</si>
  <si>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</si>
  <si>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</si>
  <si>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</si>
  <si>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</si>
  <si>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</si>
  <si>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</si>
  <si>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</si>
  <si>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</si>
  <si>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</si>
  <si>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</si>
  <si>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</si>
  <si>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</si>
  <si>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</si>
  <si>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</si>
  <si>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</si>
  <si>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</si>
  <si>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</si>
  <si>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</si>
  <si>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</si>
  <si>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</si>
  <si>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</si>
  <si>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</si>
  <si>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</si>
  <si>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</si>
  <si>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</si>
  <si>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</si>
  <si>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</si>
  <si>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</si>
  <si>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</si>
  <si>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</si>
  <si>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</si>
  <si>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</si>
  <si>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</si>
  <si>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</si>
  <si>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</si>
  <si>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</si>
  <si>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</si>
  <si>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</si>
  <si>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</si>
  <si>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</si>
  <si>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</si>
  <si>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</si>
  <si>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</si>
  <si>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</si>
  <si>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</si>
  <si>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</si>
  <si>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</si>
  <si>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</si>
  <si>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</si>
  <si>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</si>
  <si>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</si>
  <si>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</si>
  <si>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</si>
  <si>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</si>
  <si>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</si>
  <si>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</si>
  <si>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</si>
  <si>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</si>
  <si>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</si>
  <si>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</si>
  <si>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</si>
  <si>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</si>
  <si>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</si>
  <si>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</si>
  <si>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</si>
  <si>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</si>
  <si>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</si>
  <si>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</si>
  <si>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</si>
  <si>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</si>
  <si>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</si>
  <si>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</si>
  <si>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</si>
  <si>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</si>
  <si>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</si>
  <si>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</si>
  <si>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</si>
  <si>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</si>
  <si>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</si>
  <si>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</si>
  <si>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</si>
  <si>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</si>
  <si>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</si>
  <si>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</si>
  <si>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</si>
  <si>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</si>
  <si>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</si>
  <si>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</si>
  <si>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</si>
  <si>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</si>
  <si>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</si>
  <si>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</si>
  <si>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</si>
  <si>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</si>
  <si>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</si>
  <si>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</si>
  <si>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</si>
  <si>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</si>
  <si>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</si>
  <si>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</si>
  <si>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</si>
  <si>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</si>
  <si>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</si>
  <si>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</si>
  <si>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</si>
  <si>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</si>
  <si>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</si>
  <si>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</si>
  <si>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</si>
  <si>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</si>
  <si>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</si>
  <si>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</si>
  <si>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</si>
  <si>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</si>
  <si>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</si>
  <si>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</si>
  <si>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</si>
  <si>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</si>
  <si>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</si>
  <si>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</si>
  <si>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</si>
  <si>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</si>
  <si>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</si>
  <si>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</si>
  <si>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</si>
  <si>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</si>
  <si>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</si>
  <si>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</si>
  <si>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</si>
  <si>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</si>
  <si>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</si>
  <si>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</si>
  <si>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</si>
  <si>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</si>
  <si>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</si>
  <si>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</si>
  <si>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</si>
  <si>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</si>
  <si>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</si>
  <si>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</si>
  <si>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</si>
  <si>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</si>
  <si>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</si>
  <si>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</si>
  <si>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</si>
  <si>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</si>
  <si>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</si>
  <si>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</si>
  <si>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</si>
  <si>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</si>
  <si>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</si>
  <si>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</si>
  <si>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</si>
  <si>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</si>
  <si>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</si>
  <si>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</si>
  <si>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</si>
  <si>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</si>
  <si>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</si>
  <si>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</si>
  <si>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</si>
  <si>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</si>
  <si>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</si>
  <si>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</si>
  <si>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</si>
  <si>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</si>
  <si>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</si>
  <si>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</si>
  <si>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</si>
  <si>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</si>
  <si>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</si>
  <si>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</si>
  <si>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</si>
  <si>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</si>
  <si>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</si>
  <si>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</si>
  <si>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</si>
  <si>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</si>
  <si>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</si>
  <si>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</si>
  <si>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</si>
  <si>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</si>
  <si>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</si>
  <si>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</si>
  <si>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</si>
  <si>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</si>
  <si>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</si>
  <si>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</si>
  <si>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</si>
  <si>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</si>
  <si>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</si>
  <si>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</si>
  <si>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</si>
  <si>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</si>
  <si>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</si>
  <si>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</si>
  <si>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</si>
  <si>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</si>
  <si>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</si>
  <si>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</si>
  <si>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</si>
  <si>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</si>
  <si>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</si>
  <si>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</si>
  <si>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</si>
  <si>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</si>
  <si>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</si>
  <si>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</si>
  <si>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</si>
  <si>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</si>
  <si>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</si>
  <si>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</si>
  <si>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</si>
  <si>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</si>
  <si>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</si>
  <si>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</si>
  <si>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</si>
  <si>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</si>
  <si>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</si>
  <si>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</si>
  <si>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</si>
  <si>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</si>
  <si>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</si>
  <si>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</si>
  <si>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</si>
  <si>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</si>
  <si>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</si>
  <si>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</si>
  <si>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</si>
  <si>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</si>
  <si>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</si>
  <si>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</si>
  <si>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</si>
  <si>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</si>
  <si>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</si>
  <si>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</si>
  <si>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</si>
  <si>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</si>
  <si>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</si>
  <si>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</si>
  <si>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</si>
  <si>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</si>
  <si>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</si>
  <si>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</si>
  <si>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</si>
  <si>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</si>
  <si>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</si>
  <si>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</si>
  <si>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</si>
  <si>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</si>
  <si>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</si>
  <si>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</si>
  <si>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</si>
  <si>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</si>
  <si>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</si>
  <si>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</si>
  <si>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</si>
  <si>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</si>
  <si>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</si>
  <si>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</si>
  <si>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</si>
  <si>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</si>
  <si>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</si>
  <si>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</si>
  <si>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</si>
  <si>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</si>
  <si>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</si>
  <si>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</si>
  <si>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</si>
  <si>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</si>
  <si>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</si>
  <si>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</si>
  <si>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</si>
  <si>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</si>
  <si>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</si>
  <si>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</si>
  <si>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</si>
  <si>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</si>
  <si>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</si>
  <si>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</si>
  <si>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</si>
  <si>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</si>
  <si>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</si>
  <si>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</si>
  <si>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</si>
  <si>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</si>
  <si>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</si>
  <si>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</si>
  <si>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</si>
  <si>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</si>
  <si>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</si>
  <si>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</si>
  <si>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</si>
  <si>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</si>
  <si>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</si>
  <si>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</si>
  <si>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</si>
  <si>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</si>
  <si>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</si>
  <si>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</si>
  <si>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</si>
  <si>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</si>
  <si>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</si>
  <si>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</si>
  <si>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</si>
  <si>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</si>
  <si>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</si>
  <si>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</si>
  <si>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</si>
  <si>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</si>
  <si>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</si>
  <si>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</si>
  <si>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</si>
  <si>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</si>
  <si>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</si>
  <si>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</si>
  <si>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</si>
  <si>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</si>
  <si>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</si>
  <si>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</si>
  <si>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</si>
  <si>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</si>
  <si>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</si>
  <si>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</si>
  <si>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</si>
  <si>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</si>
  <si>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</si>
  <si>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</si>
  <si>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</si>
  <si>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</si>
  <si>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</si>
  <si>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</si>
  <si>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</si>
  <si>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</si>
  <si>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</si>
  <si>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</si>
  <si>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</si>
  <si>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</si>
  <si>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</si>
  <si>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</si>
  <si>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</si>
  <si>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</si>
  <si>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</si>
  <si>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</si>
  <si>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</si>
  <si>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</si>
  <si>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</si>
  <si>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</si>
  <si>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</si>
  <si>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</si>
  <si>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</si>
  <si>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</si>
  <si>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</si>
  <si>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</si>
  <si>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</si>
  <si>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</si>
  <si>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</si>
  <si>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</si>
  <si>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</si>
  <si>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</si>
  <si>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</si>
  <si>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</si>
  <si>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</si>
  <si>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</si>
  <si>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</si>
  <si>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</si>
  <si>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</si>
  <si>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</si>
  <si>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</si>
  <si>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</si>
  <si>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</si>
  <si>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</si>
  <si>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</si>
  <si>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</si>
  <si>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</si>
  <si>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</si>
  <si>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</si>
  <si>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</si>
  <si>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</si>
  <si>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</si>
  <si>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</si>
  <si>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</si>
  <si>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</si>
  <si>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</si>
  <si>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</si>
  <si>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</si>
  <si>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</si>
  <si>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</si>
  <si>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</si>
  <si>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</si>
  <si>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</si>
  <si>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</si>
  <si>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</si>
  <si>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</si>
  <si>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</si>
  <si>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</si>
  <si>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</si>
  <si>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</si>
  <si>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</si>
  <si>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</si>
  <si>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</si>
  <si>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</si>
  <si>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</si>
  <si>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</si>
  <si>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</si>
  <si>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</si>
  <si>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</si>
  <si>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</si>
  <si>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</si>
  <si>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</si>
  <si>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</si>
  <si>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</si>
  <si>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</si>
  <si>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</si>
  <si>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</si>
  <si>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</si>
  <si>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</si>
  <si>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</si>
  <si>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</si>
  <si>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</si>
  <si>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</si>
  <si>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</si>
  <si>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</si>
  <si>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</si>
  <si>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</si>
  <si>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</si>
  <si>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</si>
  <si>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</si>
  <si>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</si>
  <si>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</si>
  <si>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</si>
  <si>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</si>
  <si>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</si>
  <si>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</si>
  <si>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</si>
  <si>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</si>
  <si>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</si>
  <si>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</si>
  <si>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</si>
  <si>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</si>
  <si>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</si>
  <si>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</si>
  <si>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</si>
  <si>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</si>
  <si>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</si>
  <si>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</si>
  <si>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</si>
  <si>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</si>
  <si>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</si>
  <si>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</si>
  <si>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</si>
  <si>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</si>
  <si>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</si>
  <si>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</si>
  <si>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</si>
  <si>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</si>
  <si>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</si>
  <si>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</si>
  <si>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</si>
  <si>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</si>
  <si>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</si>
  <si>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</si>
  <si>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</si>
  <si>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</si>
  <si>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</si>
  <si>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</si>
  <si>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</si>
  <si>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</si>
  <si>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</si>
  <si>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</si>
  <si>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</si>
  <si>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</si>
  <si>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</si>
  <si>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</si>
  <si>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</si>
  <si>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</si>
  <si>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</si>
  <si>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</si>
  <si>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</si>
  <si>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</si>
  <si>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</si>
  <si>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</si>
  <si>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</si>
  <si>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</si>
  <si>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</si>
  <si>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</si>
  <si>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</si>
  <si>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</si>
  <si>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</si>
  <si>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</si>
  <si>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</si>
  <si>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</si>
  <si>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</si>
  <si>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</si>
  <si>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</si>
  <si>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</si>
  <si>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</si>
  <si>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</si>
  <si>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</si>
  <si>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</si>
  <si>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</si>
  <si>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</si>
  <si>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</si>
  <si>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</si>
  <si>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</si>
  <si>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</si>
  <si>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</si>
  <si>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</si>
  <si>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</si>
  <si>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</si>
  <si>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</si>
  <si>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</si>
  <si>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</si>
  <si>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</si>
  <si>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</si>
  <si>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</si>
  <si>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</si>
  <si>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</si>
  <si>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</si>
  <si>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</si>
  <si>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</si>
  <si>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</si>
  <si>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</si>
  <si>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</si>
  <si>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</si>
  <si>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</si>
  <si>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</si>
  <si>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</si>
  <si>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</si>
  <si>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</si>
  <si>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</si>
  <si>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</si>
  <si>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</si>
  <si>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</si>
  <si>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</si>
  <si>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</si>
  <si>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</si>
  <si>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</si>
  <si>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</si>
  <si>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</si>
  <si>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</si>
  <si>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</si>
  <si>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</si>
  <si>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</si>
  <si>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</si>
  <si>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</si>
  <si>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</si>
  <si>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</si>
  <si>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</si>
  <si>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</si>
  <si>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</si>
  <si>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</si>
  <si>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</si>
  <si>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</si>
  <si>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</si>
  <si>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</si>
  <si>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</si>
  <si>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</si>
  <si>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</si>
  <si>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</si>
  <si>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</si>
  <si>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</si>
  <si>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</si>
  <si>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</si>
  <si>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</si>
  <si>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</si>
  <si>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</si>
  <si>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</si>
  <si>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</si>
  <si>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</si>
  <si>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</si>
  <si>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</si>
  <si>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</si>
  <si>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</si>
  <si>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</si>
  <si>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</si>
  <si>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</si>
  <si>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</si>
  <si>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</si>
  <si>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</si>
  <si>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</si>
  <si>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</si>
  <si>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</si>
  <si>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</si>
  <si>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</si>
  <si>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</si>
  <si>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</si>
  <si>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</si>
  <si>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</si>
  <si>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</si>
  <si>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</si>
  <si>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</si>
  <si>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</si>
  <si>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</si>
  <si>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</si>
  <si>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</si>
  <si>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</si>
  <si>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</si>
  <si>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</si>
  <si>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</si>
  <si>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</si>
  <si>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</si>
  <si>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</si>
  <si>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</si>
  <si>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</si>
  <si>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</si>
  <si>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</si>
  <si>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</si>
  <si>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</si>
  <si>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</si>
  <si>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</si>
  <si>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</si>
  <si>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</si>
  <si>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</si>
  <si>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</si>
  <si>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</si>
  <si>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</si>
  <si>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</si>
  <si>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</si>
  <si>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</si>
  <si>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</si>
  <si>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</si>
  <si>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</si>
  <si>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</si>
  <si>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</si>
  <si>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</si>
  <si>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</si>
  <si>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</si>
  <si>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</si>
  <si>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</si>
  <si>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</si>
  <si>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</si>
  <si>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</si>
  <si>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</si>
  <si>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</si>
  <si>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</si>
  <si>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</si>
  <si>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</si>
  <si>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</si>
  <si>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</si>
  <si>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</si>
  <si>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</si>
  <si>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</si>
  <si>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</si>
  <si>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</si>
  <si>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</si>
  <si>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</si>
  <si>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</si>
  <si>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</si>
  <si>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</si>
  <si>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</si>
  <si>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</si>
  <si>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</si>
  <si>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</si>
  <si>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</si>
  <si>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</si>
  <si>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</si>
  <si>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</si>
  <si>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</si>
  <si>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</si>
  <si>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</si>
  <si>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</si>
  <si>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</si>
  <si>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</si>
  <si>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</si>
  <si>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</si>
  <si>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</si>
  <si>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</si>
  <si>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</si>
  <si>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</si>
  <si>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</si>
  <si>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</si>
  <si>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</si>
  <si>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</si>
  <si>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</si>
  <si>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</si>
  <si>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</si>
  <si>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</si>
  <si>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</si>
  <si>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</si>
  <si>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</si>
  <si>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</si>
  <si>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</si>
  <si>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</si>
  <si>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</si>
  <si>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</si>
  <si>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</si>
  <si>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</si>
  <si>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</si>
  <si>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</si>
  <si>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</si>
  <si>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</si>
  <si>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</si>
  <si>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</si>
  <si>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</si>
  <si>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</si>
  <si>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</si>
  <si>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</si>
  <si>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</si>
  <si>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</si>
  <si>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</si>
  <si>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</si>
  <si>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</si>
  <si>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</si>
  <si>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</si>
  <si>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</si>
  <si>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</si>
  <si>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</si>
  <si>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</si>
  <si>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</si>
  <si>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</si>
  <si>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</si>
  <si>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</si>
  <si>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</si>
  <si>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</si>
  <si>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</si>
  <si>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</si>
  <si>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</si>
  <si>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</si>
  <si>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</si>
  <si>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</si>
  <si>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</si>
  <si>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</si>
  <si>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</si>
  <si>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</si>
  <si>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</si>
  <si>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</si>
  <si>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</si>
  <si>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</si>
  <si>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</si>
  <si>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</si>
  <si>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</si>
  <si>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</si>
  <si>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</si>
  <si>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</si>
  <si>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</si>
  <si>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</si>
  <si>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</si>
  <si>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</si>
  <si>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</si>
  <si>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</si>
  <si>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</si>
  <si>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</si>
  <si>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</si>
  <si>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</si>
  <si>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</si>
  <si>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</si>
  <si>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</si>
  <si>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</si>
  <si>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</si>
  <si>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</si>
  <si>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</si>
  <si>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</si>
  <si>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</si>
  <si>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</si>
  <si>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</si>
  <si>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</si>
  <si>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</si>
  <si>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</si>
  <si>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</si>
  <si>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</si>
  <si>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</si>
  <si>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</si>
  <si>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</si>
  <si>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</si>
  <si>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</si>
  <si>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</si>
  <si>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</si>
  <si>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</si>
  <si>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</si>
  <si>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</si>
  <si>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</si>
  <si>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</si>
  <si>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</si>
  <si>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</si>
  <si>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</si>
  <si>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</si>
  <si>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</si>
  <si>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</si>
  <si>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</si>
  <si>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</si>
  <si>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</si>
  <si>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</si>
  <si>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</si>
  <si>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</si>
  <si>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</si>
  <si>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</si>
  <si>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</si>
  <si>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</si>
  <si>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</si>
  <si>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</si>
  <si>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</si>
  <si>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</si>
  <si>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</si>
  <si>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</si>
  <si>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</si>
  <si>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</si>
  <si>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</si>
  <si>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</si>
  <si>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</si>
  <si>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</si>
  <si>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</si>
  <si>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</si>
  <si>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</si>
  <si>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</si>
  <si>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</si>
  <si>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</si>
  <si>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</si>
  <si>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</si>
  <si>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</si>
  <si>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</si>
  <si>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</si>
  <si>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</si>
  <si>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</si>
  <si>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</si>
  <si>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</si>
  <si>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</si>
  <si>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</si>
  <si>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</si>
  <si>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</si>
  <si>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</si>
  <si>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</si>
  <si>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</si>
  <si>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</si>
  <si>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</si>
  <si>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</si>
  <si>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</si>
  <si>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</si>
  <si>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</si>
  <si>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</si>
  <si>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</si>
  <si>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</si>
  <si>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</si>
  <si>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</si>
  <si>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</si>
  <si>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</si>
  <si>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</si>
  <si>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</si>
  <si>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</si>
  <si>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</si>
  <si>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</si>
  <si>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</si>
  <si>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</si>
  <si>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</si>
  <si>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</si>
  <si>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</si>
  <si>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</si>
  <si>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</si>
  <si>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</si>
  <si>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</si>
  <si>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</si>
  <si>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</si>
  <si>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</si>
  <si>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</si>
  <si>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</si>
  <si>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</si>
  <si>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</si>
  <si>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</si>
  <si>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</si>
  <si>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</si>
  <si>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</si>
  <si>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</si>
  <si>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</si>
  <si>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</si>
  <si>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</si>
  <si>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</si>
  <si>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</si>
  <si>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</si>
  <si>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</si>
  <si>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</si>
  <si>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</si>
  <si>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</si>
  <si>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</si>
  <si>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</si>
  <si>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</si>
  <si>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</si>
  <si>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</si>
  <si>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</si>
  <si>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</si>
  <si>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</si>
  <si>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</si>
  <si>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</si>
  <si>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</si>
  <si>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</si>
  <si>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</si>
  <si>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</si>
  <si>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</si>
  <si>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</si>
  <si>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</si>
  <si>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</si>
  <si>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</si>
  <si>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</si>
  <si>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</si>
  <si>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</si>
  <si>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</si>
  <si>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</si>
  <si>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</si>
  <si>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</si>
  <si>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</si>
  <si>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</si>
  <si>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</si>
  <si>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</si>
  <si>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</si>
  <si>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</si>
  <si>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</si>
  <si>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</si>
  <si>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</si>
  <si>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</si>
  <si>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</si>
  <si>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</si>
  <si>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</si>
  <si>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</si>
  <si>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</si>
  <si>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</si>
  <si>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</si>
  <si>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</si>
  <si>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</si>
  <si>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</si>
  <si>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</si>
  <si>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</si>
  <si>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</si>
  <si>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</si>
  <si>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</si>
  <si>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</si>
  <si>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</si>
  <si>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</si>
  <si>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</si>
  <si>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</si>
  <si>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</si>
  <si>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</si>
  <si>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</si>
  <si>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</si>
  <si>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</si>
  <si>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</si>
  <si>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</si>
  <si>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</si>
  <si>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</si>
  <si>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</si>
  <si>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</si>
  <si>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</si>
  <si>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</si>
  <si>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</si>
  <si>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</si>
  <si>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</si>
  <si>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</si>
  <si>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</si>
  <si>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</si>
  <si>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</si>
  <si>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</si>
  <si>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</si>
  <si>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</si>
  <si>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</si>
  <si>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</si>
  <si>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</si>
  <si>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</si>
  <si>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</si>
  <si>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</si>
  <si>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</si>
  <si>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</si>
  <si>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</si>
  <si>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</si>
  <si>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</si>
  <si>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</si>
  <si>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</si>
  <si>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</si>
  <si>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</si>
  <si>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</si>
  <si>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</si>
  <si>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</si>
  <si>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</si>
  <si>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</si>
  <si>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</si>
  <si>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</si>
  <si>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</si>
  <si>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</si>
  <si>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</si>
  <si>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</si>
  <si>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</si>
  <si>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</si>
  <si>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</si>
  <si>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</si>
  <si>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</si>
  <si>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</si>
  <si>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</si>
  <si>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</si>
  <si>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</si>
  <si>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</si>
  <si>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</si>
  <si>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</si>
  <si>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</si>
  <si>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</si>
  <si>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</si>
  <si>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</si>
  <si>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</si>
  <si>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</si>
  <si>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</si>
  <si>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</si>
  <si>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</si>
  <si>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</si>
  <si>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</si>
  <si>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</si>
  <si>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</si>
  <si>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</si>
  <si>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</si>
  <si>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</si>
  <si>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</si>
  <si>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</si>
  <si>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</si>
  <si>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</si>
  <si>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</si>
  <si>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</si>
  <si>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</si>
  <si>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</si>
  <si>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</si>
  <si>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</si>
  <si>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</si>
  <si>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</si>
  <si>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</si>
  <si>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</si>
  <si>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</si>
  <si>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</si>
  <si>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</si>
  <si>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</si>
  <si>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</si>
  <si>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</si>
  <si>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</si>
  <si>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</si>
  <si>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</si>
  <si>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</si>
  <si>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</si>
  <si>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</si>
  <si>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</si>
  <si>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</si>
  <si>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</si>
  <si>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</si>
  <si>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</si>
  <si>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</si>
  <si>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</si>
  <si>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</si>
  <si>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</si>
  <si>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</si>
  <si>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</si>
  <si>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</si>
  <si>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</si>
  <si>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</si>
  <si>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</si>
  <si>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</si>
  <si>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</si>
  <si>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</si>
  <si>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</si>
  <si>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</si>
  <si>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</si>
  <si>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</si>
  <si>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</si>
  <si>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</si>
  <si>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</si>
  <si>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</si>
  <si>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</si>
  <si>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</si>
  <si>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</si>
  <si>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</si>
  <si>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</si>
  <si>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</si>
  <si>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</si>
  <si>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</si>
  <si>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</si>
  <si>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</si>
  <si>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</si>
  <si>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</si>
  <si>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</si>
  <si>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</si>
  <si>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</si>
  <si>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</si>
  <si>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</si>
  <si>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</si>
  <si>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</si>
  <si>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</si>
  <si>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</si>
  <si>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</si>
  <si>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</si>
  <si>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</si>
  <si>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</si>
  <si>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</si>
  <si>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</si>
  <si>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</si>
  <si>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</si>
  <si>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</si>
  <si>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</si>
  <si>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</si>
  <si>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</si>
  <si>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</si>
  <si>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</si>
  <si>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</si>
  <si>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</si>
  <si>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</si>
  <si>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</si>
  <si>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</si>
  <si>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</si>
  <si>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</si>
  <si>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</si>
  <si>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</si>
  <si>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</si>
  <si>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</si>
  <si>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</si>
  <si>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</si>
  <si>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</si>
  <si>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</si>
  <si>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</si>
  <si>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</si>
  <si>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</si>
  <si>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</si>
  <si>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</si>
  <si>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</si>
  <si>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</si>
  <si>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</si>
  <si>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</si>
  <si>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</si>
  <si>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</si>
  <si>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</si>
  <si>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</si>
  <si>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</si>
  <si>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</si>
  <si>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</si>
  <si>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</si>
  <si>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</si>
  <si>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</si>
  <si>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</si>
  <si>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</si>
  <si>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</si>
  <si>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</si>
  <si>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</si>
  <si>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</si>
  <si>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</si>
  <si>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</si>
  <si>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</si>
  <si>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</si>
  <si>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</si>
  <si>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</si>
  <si>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</si>
  <si>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</si>
  <si>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</si>
  <si>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</si>
  <si>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</si>
  <si>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</si>
  <si>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</si>
  <si>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</si>
  <si>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</si>
  <si>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</si>
  <si>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</si>
  <si>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</si>
  <si>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</si>
  <si>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</si>
  <si>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</si>
  <si>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</si>
  <si>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</si>
  <si>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</si>
  <si>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</si>
  <si>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</si>
  <si>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</si>
  <si>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</si>
  <si>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</si>
  <si>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</si>
  <si>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</si>
  <si>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</si>
  <si>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</si>
  <si>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</si>
  <si>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</si>
  <si>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</si>
  <si>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</si>
  <si>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</si>
  <si>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</si>
  <si>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</si>
  <si>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</si>
  <si>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</si>
  <si>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</si>
  <si>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</si>
  <si>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</si>
  <si>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</si>
  <si>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</si>
  <si>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</si>
  <si>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</si>
  <si>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</si>
  <si>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</si>
  <si>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</si>
  <si>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</si>
  <si>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</si>
  <si>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</si>
  <si>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</si>
  <si>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</si>
  <si>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</si>
  <si>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</si>
  <si>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</si>
  <si>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</si>
  <si>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</si>
  <si>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</si>
  <si>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</si>
  <si>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</si>
  <si>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</si>
  <si>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</si>
  <si>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</si>
  <si>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</si>
  <si>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</si>
  <si>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</si>
  <si>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</si>
  <si>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</si>
  <si>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</si>
  <si>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</si>
  <si>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</si>
  <si>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</si>
  <si>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</si>
  <si>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</si>
  <si>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</si>
  <si>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</si>
  <si>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</si>
  <si>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</si>
  <si>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</si>
  <si>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</si>
  <si>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</si>
  <si>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</si>
  <si>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</si>
  <si>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</si>
  <si>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</si>
  <si>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</si>
  <si>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</si>
  <si>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</si>
  <si>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</si>
  <si>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</si>
  <si>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</si>
  <si>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</si>
  <si>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</si>
  <si>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</si>
  <si>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</si>
  <si>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</si>
  <si>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</si>
  <si>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</si>
  <si>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</si>
  <si>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</si>
  <si>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</si>
  <si>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</si>
  <si>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</si>
  <si>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</si>
  <si>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</si>
  <si>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</si>
  <si>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</si>
  <si>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</si>
  <si>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</si>
  <si>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</si>
  <si>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</si>
  <si>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</si>
  <si>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</si>
  <si>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</si>
  <si>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</si>
  <si>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</si>
  <si>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</si>
  <si>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</si>
  <si>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</si>
  <si>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</si>
  <si>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</si>
  <si>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</si>
  <si>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</si>
  <si>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</si>
  <si>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</si>
  <si>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</si>
  <si>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</si>
  <si>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</si>
  <si>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</si>
  <si>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</si>
  <si>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</si>
  <si>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</si>
  <si>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</si>
  <si>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</si>
  <si>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</si>
  <si>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</si>
  <si>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</si>
  <si>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</si>
  <si>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</si>
  <si>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</si>
  <si>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</si>
  <si>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</si>
  <si>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</si>
  <si>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</si>
  <si>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</si>
  <si>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</si>
  <si>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</si>
  <si>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</si>
  <si>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</si>
  <si>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</si>
  <si>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</si>
  <si>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</si>
  <si>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</si>
  <si>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</si>
  <si>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</si>
  <si>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</si>
  <si>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</si>
  <si>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</si>
  <si>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</si>
  <si>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</si>
  <si>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</si>
  <si>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</si>
  <si>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</si>
  <si>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</si>
  <si>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</si>
  <si>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</si>
  <si>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</si>
  <si>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</si>
  <si>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</si>
  <si>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</si>
  <si>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</si>
  <si>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</si>
  <si>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</si>
  <si>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</si>
  <si>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</si>
  <si>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</si>
  <si>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</si>
  <si>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</si>
  <si>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</si>
  <si>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</si>
  <si>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</si>
  <si>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</si>
  <si>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</si>
  <si>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</si>
  <si>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</si>
  <si>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</si>
  <si>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</si>
  <si>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</si>
  <si>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</si>
  <si>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</si>
  <si>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</si>
  <si>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</si>
  <si>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</si>
  <si>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</si>
  <si>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</si>
  <si>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</si>
  <si>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</si>
  <si>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</si>
  <si>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</si>
  <si>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</si>
  <si>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</si>
  <si>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</si>
  <si>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</si>
  <si>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</si>
  <si>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</si>
  <si>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</si>
  <si>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</si>
  <si>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</si>
  <si>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</si>
  <si>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</si>
  <si>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</si>
  <si>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</si>
  <si>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</si>
  <si>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</si>
  <si>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</si>
  <si>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</si>
  <si>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</si>
  <si>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</si>
  <si>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</si>
  <si>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</si>
  <si>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</si>
  <si>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</si>
  <si>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</si>
  <si>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</si>
  <si>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</si>
  <si>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</si>
  <si>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</si>
  <si>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</si>
  <si>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</si>
  <si>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</si>
  <si>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</si>
  <si>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</si>
  <si>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</si>
  <si>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</si>
  <si>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</si>
  <si>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</si>
  <si>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</si>
  <si>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</si>
  <si>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</si>
  <si>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</si>
  <si>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</si>
  <si>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</si>
  <si>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</si>
  <si>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</si>
  <si>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</si>
  <si>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</si>
  <si>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</si>
  <si>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</si>
  <si>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</si>
  <si>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</si>
  <si>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</si>
  <si>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</si>
  <si>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</si>
  <si>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</si>
  <si>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</si>
  <si>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</si>
  <si>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</si>
  <si>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</si>
  <si>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</si>
  <si>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</si>
  <si>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</si>
  <si>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</si>
  <si>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</si>
  <si>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</si>
  <si>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</si>
  <si>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</si>
  <si>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</si>
  <si>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</si>
  <si>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</si>
  <si>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</si>
  <si>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</si>
  <si>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</si>
  <si>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</si>
  <si>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</si>
  <si>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</si>
  <si>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</si>
  <si>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</si>
  <si>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</si>
  <si>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</si>
  <si>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</si>
  <si>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</si>
  <si>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</si>
  <si>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</si>
  <si>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</si>
  <si>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</si>
  <si>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</si>
  <si>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</si>
  <si>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</si>
  <si>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</si>
  <si>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</si>
  <si>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</si>
  <si>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</si>
  <si>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</si>
  <si>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</si>
  <si>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</si>
  <si>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</si>
  <si>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</si>
  <si>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</si>
  <si>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</si>
  <si>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</si>
  <si>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</si>
  <si>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</si>
  <si>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</si>
  <si>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</si>
  <si>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</si>
  <si>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</si>
  <si>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</si>
  <si>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</si>
  <si>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</si>
  <si>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</si>
  <si>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</si>
  <si>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</si>
  <si>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</si>
  <si>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</si>
  <si>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</si>
  <si>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</si>
  <si>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</si>
  <si>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</si>
  <si>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</si>
  <si>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</si>
  <si>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</si>
  <si>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</si>
  <si>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</si>
  <si>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</si>
  <si>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</si>
  <si>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</si>
  <si>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</si>
  <si>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</si>
  <si>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</si>
  <si>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</si>
  <si>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</si>
  <si>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</si>
  <si>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</si>
  <si>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</si>
  <si>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</si>
  <si>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</si>
  <si>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</si>
  <si>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</si>
  <si>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</si>
  <si>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</si>
  <si>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</si>
  <si>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</si>
  <si>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</si>
  <si>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</si>
  <si>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</si>
  <si>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</si>
  <si>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</si>
  <si>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</si>
  <si>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</si>
  <si>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</si>
  <si>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</si>
  <si>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</si>
  <si>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</si>
  <si>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</si>
  <si>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</si>
  <si>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</si>
  <si>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</si>
  <si>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</si>
  <si>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</si>
  <si>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</si>
  <si>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</si>
  <si>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</si>
  <si>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</si>
  <si>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</si>
  <si>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</si>
  <si>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</si>
  <si>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</si>
  <si>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</si>
  <si>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</si>
  <si>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</si>
  <si>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</si>
  <si>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</si>
  <si>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</si>
  <si>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</si>
  <si>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</si>
  <si>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</si>
  <si>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</si>
  <si>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</si>
  <si>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</si>
  <si>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</si>
  <si>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</si>
  <si>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</si>
  <si>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</si>
  <si>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</si>
  <si>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</si>
  <si>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</si>
  <si>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</si>
  <si>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</si>
  <si>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</si>
  <si>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</si>
  <si>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</si>
  <si>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</si>
  <si>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</si>
  <si>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</si>
  <si>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</si>
  <si>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</si>
  <si>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</si>
  <si>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</si>
  <si>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</si>
  <si>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</si>
  <si>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</si>
  <si>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</si>
  <si>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</si>
  <si>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</si>
  <si>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</si>
  <si>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</si>
  <si>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</si>
  <si>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</si>
  <si>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</si>
  <si>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</si>
  <si>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</si>
  <si>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</si>
  <si>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</si>
  <si>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</si>
  <si>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</si>
  <si>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</si>
  <si>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</si>
  <si>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</si>
  <si>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</si>
  <si>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</si>
  <si>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</si>
  <si>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</si>
  <si>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</si>
  <si>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</si>
  <si>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</si>
  <si>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</si>
  <si>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</si>
  <si>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</si>
  <si>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</si>
  <si>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</si>
  <si>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</si>
  <si>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</si>
  <si>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</si>
  <si>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</si>
  <si>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</si>
  <si>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</si>
  <si>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</si>
  <si>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</si>
  <si>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</si>
  <si>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</si>
  <si>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</si>
  <si>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</si>
  <si>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</si>
  <si>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</si>
  <si>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</si>
  <si>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</si>
  <si>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</si>
  <si>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</si>
  <si>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</si>
  <si>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</si>
  <si>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</si>
  <si>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</si>
  <si>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</si>
  <si>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</si>
  <si>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</si>
  <si>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</si>
  <si>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</si>
  <si>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</si>
  <si>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</si>
  <si>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</si>
  <si>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</si>
  <si>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</si>
  <si>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</si>
  <si>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</si>
  <si>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</si>
  <si>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</si>
  <si>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</si>
  <si>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</si>
  <si>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</si>
  <si>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</si>
  <si>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</si>
  <si>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</si>
  <si>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</si>
  <si>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</si>
  <si>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</si>
  <si>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</si>
  <si>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</si>
  <si>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</si>
  <si>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</si>
  <si>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</si>
  <si>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</si>
  <si>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</si>
  <si>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</si>
  <si>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</si>
  <si>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</si>
  <si>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</si>
  <si>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</si>
  <si>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</si>
  <si>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</si>
  <si>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</si>
  <si>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</si>
  <si>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</si>
  <si>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</si>
  <si>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</si>
  <si>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</si>
  <si>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</si>
  <si>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</si>
  <si>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</si>
  <si>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</si>
  <si>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</si>
  <si>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</si>
  <si>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</si>
  <si>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</si>
  <si>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</si>
  <si>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</si>
  <si>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</si>
  <si>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</si>
  <si>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</si>
  <si>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</si>
  <si>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</si>
  <si>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</si>
  <si>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</si>
  <si>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</si>
  <si>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</si>
  <si>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</si>
  <si>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</si>
  <si>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</si>
  <si>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</si>
  <si>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</si>
  <si>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</si>
  <si>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</si>
  <si>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</si>
  <si>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</si>
  <si>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</si>
  <si>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</si>
  <si>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</si>
  <si>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</si>
  <si>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</si>
  <si>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</si>
  <si>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</si>
  <si>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</si>
  <si>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</si>
  <si>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</si>
  <si>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</si>
  <si>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</si>
  <si>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</si>
  <si>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</si>
  <si>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</si>
  <si>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</si>
  <si>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</si>
  <si>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</si>
  <si>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</si>
  <si>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</si>
  <si>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</si>
  <si>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</si>
  <si>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</si>
  <si>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</si>
  <si>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</si>
  <si>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</si>
  <si>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</si>
  <si>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</si>
  <si>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</si>
  <si>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</si>
  <si>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</si>
  <si>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</si>
  <si>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</si>
  <si>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</si>
  <si>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</si>
  <si>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</si>
  <si>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</si>
  <si>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</si>
  <si>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</si>
  <si>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</si>
  <si>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</si>
  <si>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</si>
  <si>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</si>
  <si>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</si>
  <si>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</si>
  <si>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</si>
  <si>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</si>
  <si>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</si>
  <si>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</si>
  <si>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</si>
  <si>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</si>
  <si>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</si>
  <si>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</si>
  <si>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</si>
  <si>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</si>
  <si>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</si>
  <si>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</si>
  <si>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</si>
  <si>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</si>
  <si>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</si>
  <si>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</si>
  <si>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</si>
  <si>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</si>
  <si>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</si>
  <si>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</si>
  <si>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</si>
  <si>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</si>
  <si>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</si>
  <si>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</si>
  <si>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</si>
  <si>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</si>
  <si>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</si>
  <si>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</si>
  <si>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</si>
  <si>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</si>
  <si>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</si>
  <si>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</si>
  <si>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</si>
  <si>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</si>
  <si>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</si>
  <si>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</si>
  <si>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</si>
  <si>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</si>
  <si>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</si>
  <si>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</si>
  <si>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</si>
  <si>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</si>
  <si>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</si>
  <si>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</si>
  <si>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</si>
  <si>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</si>
  <si>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</si>
  <si>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</si>
  <si>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</si>
  <si>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</si>
  <si>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</si>
  <si>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</si>
  <si>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</si>
  <si>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</si>
  <si>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</si>
  <si>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</si>
  <si>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</si>
  <si>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</si>
  <si>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</si>
  <si>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</si>
  <si>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</si>
  <si>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</si>
  <si>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</si>
  <si>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</si>
  <si>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</si>
  <si>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</si>
  <si>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</si>
  <si>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</si>
  <si>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</si>
  <si>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</si>
  <si>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</si>
  <si>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</si>
  <si>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</si>
  <si>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</si>
  <si>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</si>
  <si>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</si>
  <si>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</si>
  <si>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</si>
  <si>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</si>
  <si>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</si>
  <si>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</si>
  <si>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</si>
  <si>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</si>
  <si>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</si>
  <si>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</si>
  <si>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</si>
  <si>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</si>
  <si>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</si>
  <si>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</si>
  <si>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</si>
  <si>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</si>
  <si>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</si>
  <si>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</si>
  <si>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</si>
  <si>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</si>
  <si>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</si>
  <si>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</si>
  <si>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</si>
  <si>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</si>
  <si>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</si>
  <si>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</si>
  <si>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</si>
  <si>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</si>
  <si>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</si>
  <si>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</si>
  <si>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</si>
  <si>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</si>
  <si>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</si>
  <si>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</si>
  <si>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</si>
  <si>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</si>
  <si>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</si>
  <si>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</si>
  <si>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</si>
  <si>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</si>
  <si>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</si>
  <si>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</si>
  <si>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</si>
  <si>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</si>
  <si>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</si>
  <si>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</si>
  <si>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</si>
  <si>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</si>
  <si>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</si>
  <si>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</si>
  <si>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</si>
  <si>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</si>
  <si>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</si>
  <si>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</si>
  <si>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</si>
  <si>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</si>
  <si>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</si>
  <si>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</si>
  <si>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</si>
  <si>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</si>
  <si>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</si>
  <si>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</si>
  <si>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</si>
  <si>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</si>
  <si>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</si>
  <si>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</si>
  <si>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</si>
  <si>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</si>
  <si>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</si>
  <si>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</si>
  <si>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</si>
  <si>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</si>
  <si>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</si>
  <si>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</si>
  <si>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</si>
  <si>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</si>
  <si>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</si>
  <si>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</si>
  <si>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</si>
  <si>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</si>
  <si>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</si>
  <si>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</si>
  <si>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</si>
  <si>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</si>
  <si>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</si>
  <si>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</si>
  <si>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</si>
  <si>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</si>
  <si>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</si>
  <si>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</si>
  <si>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</si>
  <si>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</si>
  <si>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</si>
  <si>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</si>
  <si>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</si>
  <si>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</si>
  <si>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</si>
  <si>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</si>
  <si>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</si>
  <si>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</si>
  <si>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</si>
  <si>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</si>
  <si>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</si>
  <si>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</si>
  <si>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</si>
  <si>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</si>
  <si>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</si>
  <si>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</si>
  <si>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</si>
  <si>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</si>
  <si>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</si>
  <si>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</si>
  <si>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</si>
  <si>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</si>
  <si>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</si>
  <si>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</si>
  <si>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</si>
  <si>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</si>
  <si>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</si>
  <si>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</si>
  <si>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</si>
  <si>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</si>
  <si>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</si>
  <si>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</si>
  <si>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</si>
  <si>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</si>
  <si>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</si>
  <si>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</si>
  <si>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</si>
  <si>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</si>
  <si>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</si>
  <si>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</si>
  <si>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</si>
  <si>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</si>
  <si>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</si>
  <si>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</si>
  <si>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</si>
  <si>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</si>
  <si>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</si>
  <si>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</si>
  <si>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</si>
  <si>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</si>
  <si>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</si>
  <si>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</si>
  <si>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</si>
  <si>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</si>
  <si>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</si>
  <si>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</si>
  <si>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</si>
  <si>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</si>
  <si>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</si>
  <si>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</si>
  <si>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</si>
  <si>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</si>
  <si>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</si>
  <si>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</si>
  <si>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</si>
  <si>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</si>
  <si>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</si>
  <si>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</si>
  <si>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</si>
  <si>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</si>
  <si>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</si>
  <si>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</si>
  <si>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</si>
  <si>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</si>
  <si>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</si>
  <si>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</si>
  <si>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</si>
  <si>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</si>
  <si>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</si>
  <si>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</si>
  <si>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</si>
  <si>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</si>
  <si>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</si>
  <si>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</si>
  <si>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</si>
  <si>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</si>
  <si>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</si>
  <si>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</si>
  <si>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</si>
  <si>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</si>
  <si>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</si>
  <si>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</si>
  <si>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</si>
  <si>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</si>
  <si>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</si>
  <si>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</si>
  <si>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</si>
  <si>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</si>
  <si>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</si>
  <si>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</si>
  <si>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</si>
  <si>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</si>
  <si>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</si>
  <si>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</si>
  <si>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</si>
  <si>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</si>
  <si>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</si>
  <si>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</si>
  <si>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</si>
  <si>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</si>
  <si>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</si>
  <si>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</si>
  <si>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</si>
  <si>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</si>
  <si>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</si>
  <si>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</si>
  <si>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</si>
  <si>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</si>
  <si>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</si>
  <si>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</si>
  <si>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</si>
  <si>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</si>
  <si>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</si>
  <si>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</si>
  <si>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</si>
  <si>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</si>
  <si>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</si>
  <si>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</si>
  <si>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</si>
  <si>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</si>
  <si>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</si>
  <si>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</si>
  <si>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</si>
  <si>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</si>
  <si>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</si>
  <si>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</si>
  <si>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</si>
  <si>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</si>
  <si>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</si>
  <si>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</si>
  <si>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</si>
  <si>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</si>
  <si>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</si>
  <si>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</si>
  <si>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</si>
  <si>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</si>
  <si>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</si>
  <si>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</si>
  <si>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</si>
  <si>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</si>
  <si>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</si>
  <si>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</si>
  <si>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</si>
  <si>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</si>
  <si>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</si>
  <si>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</si>
  <si>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</si>
  <si>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</si>
  <si>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</si>
  <si>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</si>
  <si>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</si>
  <si>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</si>
  <si>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</si>
  <si>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</si>
  <si>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</si>
  <si>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</si>
  <si>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</si>
  <si>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</si>
  <si>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</si>
  <si>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</si>
  <si>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</si>
  <si>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</si>
  <si>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</si>
  <si>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</si>
  <si>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</si>
  <si>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</si>
  <si>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</si>
  <si>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</si>
  <si>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</si>
  <si>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</si>
  <si>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</si>
  <si>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</si>
  <si>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</si>
  <si>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</si>
  <si>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</si>
  <si>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</si>
  <si>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</si>
  <si>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</si>
  <si>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</si>
  <si>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</si>
  <si>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</si>
  <si>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</si>
  <si>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</si>
  <si>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</si>
  <si>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</si>
  <si>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</si>
  <si>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</si>
  <si>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</si>
  <si>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</si>
  <si>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</si>
  <si>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</si>
  <si>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</si>
  <si>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</si>
  <si>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</si>
  <si>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</si>
  <si>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</si>
  <si>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</si>
  <si>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</si>
  <si>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</si>
  <si>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</si>
  <si>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</si>
  <si>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</si>
  <si>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</si>
  <si>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</si>
  <si>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</si>
  <si>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</si>
  <si>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</si>
  <si>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</si>
  <si>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</si>
  <si>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</si>
  <si>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</si>
  <si>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</si>
  <si>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</si>
  <si>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</si>
  <si>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</si>
  <si>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</si>
  <si>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</si>
  <si>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</si>
  <si>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</si>
  <si>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</si>
  <si>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</si>
  <si>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</si>
  <si>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</si>
  <si>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</si>
  <si>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</si>
  <si>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</si>
  <si>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</si>
  <si>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</si>
  <si>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</si>
  <si>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</si>
  <si>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</si>
  <si>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</si>
  <si>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</si>
  <si>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</si>
  <si>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</si>
  <si>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</si>
  <si>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</si>
  <si>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</si>
  <si>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</si>
  <si>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</si>
  <si>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</si>
  <si>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</si>
  <si>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</si>
  <si>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</si>
  <si>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</si>
  <si>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</si>
  <si>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</si>
  <si>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</si>
  <si>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</si>
  <si>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</si>
  <si>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</si>
  <si>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</si>
  <si>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</si>
  <si>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</si>
  <si>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</si>
  <si>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</si>
  <si>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</si>
  <si>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</si>
  <si>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</si>
  <si>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</si>
  <si>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</si>
  <si>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</si>
  <si>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</si>
  <si>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</si>
  <si>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</si>
  <si>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</si>
  <si>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</si>
  <si>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</si>
  <si>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</si>
  <si>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</si>
  <si>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</si>
  <si>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</si>
  <si>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</si>
  <si>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</si>
  <si>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</si>
  <si>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</si>
  <si>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</si>
  <si>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</si>
  <si>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</si>
  <si>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</si>
  <si>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</si>
  <si>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</si>
  <si>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</si>
  <si>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</si>
  <si>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</si>
  <si>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</si>
  <si>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</si>
  <si>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</si>
  <si>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</si>
  <si>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</si>
  <si>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</si>
  <si>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</si>
  <si>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</si>
  <si>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</si>
  <si>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</si>
  <si>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</si>
  <si>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</si>
  <si>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</si>
  <si>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</si>
  <si>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</si>
  <si>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</si>
  <si>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</si>
  <si>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</si>
  <si>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</si>
  <si>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</si>
  <si>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</si>
  <si>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</si>
  <si>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</si>
  <si>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</si>
  <si>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</si>
  <si>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</si>
  <si>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</si>
  <si>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</si>
  <si>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</si>
  <si>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</si>
  <si>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</si>
  <si>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</si>
  <si>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</si>
  <si>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</si>
  <si>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</si>
  <si>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</si>
  <si>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</si>
  <si>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</si>
  <si>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</si>
  <si>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</si>
  <si>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</si>
  <si>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</si>
  <si>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</si>
  <si>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</si>
  <si>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</si>
  <si>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</si>
  <si>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</si>
  <si>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</si>
  <si>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</si>
  <si>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</si>
  <si>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</si>
  <si>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</si>
  <si>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</si>
  <si>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</si>
  <si>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</si>
  <si>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</si>
  <si>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</si>
  <si>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</si>
  <si>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</si>
  <si>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</si>
  <si>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</si>
  <si>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</si>
  <si>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</si>
  <si>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</si>
  <si>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</si>
  <si>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</si>
  <si>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</si>
  <si>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</si>
  <si>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</si>
  <si>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</si>
  <si>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</si>
  <si>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</si>
  <si>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</si>
  <si>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</si>
  <si>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</si>
  <si>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</si>
  <si>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</si>
  <si>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</si>
  <si>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</si>
  <si>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</si>
  <si>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</si>
  <si>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</si>
  <si>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</si>
  <si>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</si>
  <si>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</si>
  <si>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</si>
  <si>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</si>
  <si>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</si>
  <si>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</si>
  <si>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</si>
  <si>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</si>
  <si>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</si>
  <si>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</si>
  <si>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</si>
  <si>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</si>
  <si>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</si>
  <si>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</si>
  <si>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</si>
  <si>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</si>
  <si>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</si>
  <si>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</si>
  <si>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</si>
  <si>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</si>
  <si>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</si>
  <si>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</si>
  <si>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</si>
  <si>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</si>
  <si>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</si>
  <si>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</si>
  <si>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</si>
  <si>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</si>
  <si>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</si>
  <si>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</si>
  <si>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</si>
  <si>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</si>
  <si>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</si>
  <si>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</si>
  <si>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</si>
  <si>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</si>
  <si>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</si>
  <si>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</si>
  <si>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</si>
  <si>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</si>
  <si>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</si>
  <si>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</si>
  <si>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</si>
  <si>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</si>
  <si>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</si>
  <si>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</si>
  <si>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</si>
  <si>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</si>
  <si>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</si>
  <si>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</si>
  <si>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</si>
  <si>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</si>
  <si>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</si>
  <si>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</si>
  <si>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</si>
  <si>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</si>
  <si>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</si>
  <si>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</si>
  <si>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</si>
  <si>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</si>
  <si>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</si>
  <si>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</si>
  <si>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</si>
  <si>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</si>
  <si>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</si>
  <si>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</si>
  <si>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</si>
  <si>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</si>
  <si>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</si>
  <si>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</si>
  <si>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</si>
  <si>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</si>
  <si>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</si>
  <si>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</si>
  <si>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</si>
  <si>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</si>
  <si>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</si>
  <si>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</si>
  <si>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</si>
  <si>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</si>
  <si>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</si>
  <si>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</si>
  <si>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</si>
  <si>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</si>
  <si>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</si>
  <si>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</si>
  <si>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</si>
  <si>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</si>
  <si>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</si>
  <si>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</si>
  <si>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</si>
  <si>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</si>
  <si>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</si>
  <si>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</si>
  <si>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</si>
  <si>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</si>
  <si>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</si>
  <si>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</si>
  <si>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</si>
  <si>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</si>
  <si>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</si>
  <si>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</si>
  <si>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</si>
  <si>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</si>
  <si>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</si>
  <si>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</si>
  <si>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</si>
  <si>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</si>
  <si>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</si>
  <si>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</si>
  <si>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</si>
  <si>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</si>
  <si>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</si>
  <si>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</si>
  <si>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</si>
  <si>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</si>
  <si>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</si>
  <si>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</si>
  <si>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</si>
  <si>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</si>
  <si>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</si>
  <si>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</si>
  <si>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</si>
  <si>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</si>
  <si>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</si>
  <si>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</si>
  <si>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</si>
  <si>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</si>
  <si>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</si>
  <si>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</si>
  <si>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</si>
  <si>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</si>
  <si>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</si>
  <si>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</si>
  <si>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</si>
  <si>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</si>
  <si>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</si>
  <si>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</si>
  <si>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</si>
  <si>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</si>
  <si>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</si>
  <si>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</si>
  <si>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</si>
  <si>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</si>
  <si>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</si>
  <si>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</si>
  <si>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</si>
  <si>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</si>
  <si>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</si>
  <si>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</si>
  <si>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</si>
  <si>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</si>
  <si>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</si>
  <si>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</si>
  <si>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</si>
  <si>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</si>
  <si>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</si>
  <si>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</si>
  <si>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</si>
  <si>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</si>
  <si>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</si>
  <si>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</si>
  <si>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</si>
  <si>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</si>
  <si>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</si>
  <si>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</si>
  <si>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</si>
  <si>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</si>
  <si>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</si>
  <si>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</si>
  <si>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</si>
  <si>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</si>
  <si>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</si>
  <si>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</si>
  <si>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</si>
  <si>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</si>
  <si>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</si>
  <si>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</si>
  <si>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</si>
  <si>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</si>
  <si>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</si>
  <si>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</si>
  <si>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</si>
  <si>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</si>
  <si>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</si>
  <si>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</si>
  <si>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</si>
  <si>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</si>
  <si>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</si>
  <si>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</si>
  <si>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</si>
  <si>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</si>
  <si>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</si>
  <si>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</si>
  <si>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</si>
  <si>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</si>
  <si>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</si>
  <si>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</si>
  <si>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</si>
  <si>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</si>
  <si>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</si>
  <si>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</si>
  <si>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</si>
  <si>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</si>
  <si>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</si>
  <si>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</si>
  <si>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</si>
  <si>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</si>
  <si>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</si>
  <si>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</si>
  <si>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</si>
  <si>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</si>
  <si>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</si>
  <si>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</si>
  <si>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</si>
  <si>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</si>
  <si>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</si>
  <si>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</si>
  <si>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</si>
  <si>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</si>
  <si>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</si>
  <si>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</si>
  <si>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</si>
  <si>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</si>
  <si>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</si>
  <si>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</si>
  <si>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</si>
  <si>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</si>
  <si>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</si>
  <si>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</si>
  <si>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</si>
  <si>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</si>
  <si>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</si>
  <si>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</si>
  <si>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</si>
  <si>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</si>
  <si>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</si>
  <si>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</si>
  <si>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</si>
  <si>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</si>
  <si>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</si>
  <si>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</si>
  <si>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</si>
  <si>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</si>
  <si>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</si>
  <si>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</si>
  <si>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</si>
  <si>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</si>
  <si>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</si>
  <si>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</si>
  <si>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</si>
  <si>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</si>
  <si>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</si>
  <si>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</si>
  <si>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</si>
  <si>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</si>
  <si>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</si>
  <si>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</si>
  <si>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</si>
  <si>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</si>
  <si>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</si>
  <si>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</si>
  <si>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</si>
  <si>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</si>
  <si>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</si>
  <si>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</si>
  <si>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</si>
  <si>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</si>
  <si>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</si>
  <si>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</si>
  <si>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</si>
  <si>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</si>
  <si>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</si>
  <si>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</si>
  <si>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</si>
  <si>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</si>
  <si>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</si>
  <si>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</si>
  <si>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</si>
  <si>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</si>
  <si>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</si>
  <si>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</si>
  <si>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</si>
  <si>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</si>
  <si>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</si>
  <si>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</si>
  <si>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</si>
  <si>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</si>
  <si>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</si>
  <si>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</si>
  <si>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</si>
  <si>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</si>
  <si>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</si>
  <si>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</si>
  <si>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</si>
  <si>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</si>
  <si>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</si>
  <si>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</si>
  <si>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</si>
  <si>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</si>
  <si>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</si>
  <si>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</si>
  <si>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</si>
  <si>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</si>
  <si>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</si>
  <si>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</si>
  <si>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</si>
  <si>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</si>
  <si>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</si>
  <si>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</si>
  <si>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</si>
  <si>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</si>
  <si>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</si>
  <si>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</si>
  <si>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</si>
  <si>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</si>
  <si>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</si>
  <si>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</si>
  <si>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</si>
  <si>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</si>
  <si>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</si>
  <si>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</si>
  <si>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</si>
  <si>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</si>
  <si>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</si>
  <si>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</si>
  <si>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</si>
  <si>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</si>
  <si>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</si>
  <si>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</si>
  <si>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</si>
  <si>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</si>
  <si>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</si>
  <si>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</si>
  <si>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</si>
  <si>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</si>
  <si>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</si>
  <si>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</si>
  <si>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</si>
  <si>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</si>
  <si>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</si>
  <si>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</si>
  <si>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</si>
  <si>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</si>
  <si>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</si>
  <si>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</si>
  <si>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</si>
  <si>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</si>
  <si>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</si>
  <si>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</si>
  <si>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</si>
  <si>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</si>
  <si>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</si>
  <si>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</si>
  <si>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</si>
  <si>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</si>
  <si>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</si>
  <si>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</si>
  <si>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</si>
  <si>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</si>
  <si>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</si>
  <si>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</si>
  <si>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</si>
  <si>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</si>
  <si>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</si>
  <si>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</si>
  <si>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</si>
  <si>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</si>
  <si>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</si>
  <si>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</si>
  <si>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</si>
  <si>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</si>
  <si>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</si>
  <si>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</si>
  <si>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</si>
  <si>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</si>
  <si>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</si>
  <si>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</si>
  <si>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</si>
  <si>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</si>
  <si>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</si>
  <si>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</si>
  <si>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</si>
  <si>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</si>
  <si>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</si>
  <si>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</si>
  <si>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</si>
  <si>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</si>
  <si>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</si>
  <si>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</si>
  <si>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</si>
  <si>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</si>
  <si>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</si>
  <si>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</si>
  <si>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</si>
  <si>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</si>
  <si>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</si>
  <si>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</si>
  <si>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</si>
  <si>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</si>
  <si>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</si>
  <si>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</si>
  <si>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</si>
  <si>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</si>
  <si>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</si>
  <si>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</si>
  <si>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</si>
  <si>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</si>
  <si>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</si>
  <si>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</si>
  <si>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</si>
  <si>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</si>
  <si>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</si>
  <si>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</si>
  <si>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</si>
  <si>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</si>
  <si>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</si>
  <si>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</si>
  <si>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</si>
  <si>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</si>
  <si>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</si>
  <si>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</si>
  <si>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</si>
  <si>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</si>
  <si>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</si>
  <si>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</si>
  <si>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</si>
  <si>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</si>
  <si>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</si>
  <si>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</si>
  <si>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</si>
  <si>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</si>
  <si>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</si>
  <si>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</si>
  <si>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</si>
  <si>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</si>
  <si>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</si>
  <si>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</si>
  <si>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</si>
  <si>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</si>
  <si>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</si>
  <si>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</si>
  <si>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</si>
  <si>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</si>
  <si>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</si>
  <si>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</si>
  <si>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</si>
  <si>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</si>
  <si>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</si>
  <si>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</si>
  <si>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</si>
  <si>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</si>
  <si>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</si>
  <si>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</si>
  <si>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</si>
  <si>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</si>
  <si>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</si>
  <si>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</si>
  <si>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</si>
  <si>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</si>
  <si>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</si>
  <si>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</si>
  <si>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</si>
  <si>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</si>
  <si>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</si>
  <si>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</si>
  <si>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</si>
  <si>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</si>
  <si>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</si>
  <si>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</si>
  <si>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</si>
  <si>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</si>
  <si>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</si>
  <si>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</si>
  <si>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</si>
  <si>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</si>
  <si>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</si>
  <si>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</si>
  <si>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</si>
  <si>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</si>
  <si>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</si>
  <si>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</si>
  <si>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</si>
  <si>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</si>
  <si>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</si>
  <si>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</si>
  <si>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</si>
  <si>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</si>
  <si>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</si>
  <si>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</si>
  <si>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</si>
  <si>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</si>
  <si>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</si>
  <si>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</si>
  <si>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</si>
  <si>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</si>
  <si>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</si>
  <si>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</si>
  <si>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</si>
  <si>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</si>
  <si>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</si>
  <si>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</si>
  <si>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</si>
  <si>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</si>
  <si>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</si>
  <si>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</si>
  <si>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</si>
  <si>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</si>
  <si>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</si>
  <si>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</si>
  <si>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</si>
  <si>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</si>
  <si>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</si>
  <si>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</si>
  <si>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</si>
  <si>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</si>
  <si>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</si>
  <si>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</si>
  <si>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</si>
  <si>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</si>
  <si>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</si>
  <si>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</si>
  <si>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</si>
  <si>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</si>
  <si>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</si>
  <si>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</si>
  <si>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</si>
  <si>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</si>
  <si>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</si>
  <si>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</si>
  <si>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</si>
  <si>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</si>
  <si>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</si>
  <si>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</si>
  <si>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</si>
  <si>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</si>
  <si>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</si>
  <si>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</si>
  <si>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</si>
  <si>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</si>
  <si>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</si>
  <si>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</si>
  <si>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</si>
  <si>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</si>
  <si>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</si>
  <si>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</si>
  <si>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</si>
  <si>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</si>
  <si>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</si>
  <si>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</si>
  <si>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</si>
  <si>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</si>
  <si>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</si>
  <si>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</si>
  <si>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</si>
  <si>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</si>
  <si>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</si>
  <si>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</si>
  <si>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</si>
  <si>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</si>
  <si>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</si>
  <si>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</si>
  <si>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</si>
  <si>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</si>
  <si>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</si>
  <si>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</si>
  <si>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</si>
  <si>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</si>
  <si>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</si>
  <si>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</si>
  <si>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</si>
  <si>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</si>
  <si>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</si>
  <si>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</si>
  <si>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</si>
  <si>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</si>
  <si>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</si>
  <si>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</si>
  <si>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</si>
  <si>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</si>
  <si>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</si>
  <si>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</si>
  <si>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</si>
  <si>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</si>
  <si>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</si>
  <si>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</si>
  <si>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</si>
  <si>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</si>
  <si>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</si>
  <si>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</si>
  <si>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</si>
  <si>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</si>
  <si>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</si>
  <si>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</si>
  <si>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</si>
  <si>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</si>
  <si>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</si>
  <si>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</si>
  <si>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</si>
  <si>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</si>
  <si>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</si>
  <si>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</si>
  <si>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</si>
  <si>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</si>
  <si>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</si>
  <si>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</si>
  <si>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</si>
  <si>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</si>
  <si>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</si>
  <si>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</si>
  <si>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</si>
  <si>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</si>
  <si>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</si>
  <si>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</si>
  <si>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</si>
  <si>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</si>
  <si>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</si>
  <si>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</si>
  <si>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</si>
  <si>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</si>
  <si>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</si>
  <si>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</si>
  <si>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</si>
  <si>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</si>
  <si>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</si>
  <si>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</si>
  <si>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</si>
  <si>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</si>
  <si>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</si>
  <si>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</si>
  <si>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</si>
  <si>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</si>
  <si>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</si>
  <si>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</si>
  <si>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</si>
  <si>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</si>
  <si>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</si>
  <si>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</si>
  <si>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</si>
  <si>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</si>
  <si>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</si>
  <si>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</si>
  <si>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</si>
  <si>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</si>
  <si>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</si>
  <si>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</si>
  <si>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</si>
  <si>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</si>
  <si>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</si>
  <si>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</si>
  <si>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</si>
  <si>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</si>
  <si>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</si>
  <si>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</si>
  <si>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</si>
  <si>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</si>
  <si>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</si>
  <si>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</si>
  <si>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</si>
  <si>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</si>
  <si>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</si>
  <si>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</si>
  <si>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</si>
  <si>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</si>
  <si>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</si>
  <si>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</si>
  <si>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</si>
  <si>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</si>
  <si>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</si>
  <si>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</si>
  <si>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</si>
  <si>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</si>
  <si>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</si>
  <si>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</si>
  <si>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</si>
  <si>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</si>
  <si>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</si>
  <si>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</si>
  <si>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</si>
  <si>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</si>
  <si>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</si>
  <si>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</si>
  <si>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</si>
  <si>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</si>
  <si>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</si>
  <si>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</si>
  <si>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</si>
  <si>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</si>
  <si>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</si>
  <si>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</si>
  <si>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</si>
  <si>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</si>
  <si>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</si>
  <si>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</si>
  <si>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</si>
  <si>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</si>
  <si>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</si>
  <si>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</si>
  <si>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</si>
  <si>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</si>
  <si>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</si>
  <si>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</si>
  <si>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</si>
  <si>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</si>
  <si>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</si>
  <si>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</si>
  <si>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</si>
  <si>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</si>
  <si>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</si>
  <si>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</si>
  <si>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</si>
  <si>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</si>
  <si>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</si>
  <si>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</si>
  <si>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</si>
  <si>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</si>
  <si>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</si>
  <si>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</si>
  <si>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</si>
  <si>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</si>
  <si>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</si>
  <si>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</si>
  <si>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</si>
  <si>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</si>
  <si>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</si>
  <si>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</si>
  <si>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</si>
  <si>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</si>
  <si>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</si>
  <si>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</si>
  <si>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</si>
  <si>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</si>
  <si>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</si>
  <si>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</si>
  <si>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</si>
  <si>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</si>
  <si>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</si>
  <si>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</si>
  <si>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</si>
  <si>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</si>
  <si>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</si>
  <si>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</si>
  <si>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</si>
  <si>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</si>
  <si>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</si>
  <si>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</si>
  <si>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</si>
  <si>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</si>
  <si>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</si>
  <si>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</si>
  <si>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</si>
  <si>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</si>
  <si>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</si>
  <si>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</si>
  <si>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</si>
  <si>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</si>
  <si>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</si>
  <si>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</si>
  <si>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</si>
  <si>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</si>
  <si>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</si>
  <si>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</si>
  <si>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</si>
  <si>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</si>
  <si>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</si>
  <si>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</si>
  <si>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</si>
  <si>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</si>
  <si>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</si>
  <si>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</si>
  <si>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</si>
  <si>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</si>
  <si>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</si>
  <si>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</si>
  <si>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</si>
  <si>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</si>
  <si>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</si>
  <si>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</si>
  <si>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</si>
  <si>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</si>
  <si>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</si>
  <si>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</si>
  <si>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</si>
  <si>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</si>
  <si>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</si>
  <si>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</si>
  <si>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</si>
  <si>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</si>
  <si>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</si>
  <si>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</si>
  <si>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</si>
  <si>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</si>
  <si>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</si>
  <si>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</si>
  <si>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</si>
  <si>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</si>
  <si>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</si>
  <si>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</si>
  <si>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</si>
  <si>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</si>
  <si>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</si>
  <si>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</si>
  <si>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</si>
  <si>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</si>
  <si>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</si>
  <si>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</si>
  <si>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</si>
  <si>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</si>
  <si>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</si>
  <si>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</si>
  <si>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</si>
  <si>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</si>
  <si>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</si>
  <si>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</si>
  <si>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</si>
  <si>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</si>
  <si>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</si>
  <si>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</si>
  <si>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</si>
  <si>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</si>
  <si>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</si>
  <si>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</si>
  <si>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</si>
  <si>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</si>
  <si>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</si>
  <si>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</si>
  <si>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</si>
  <si>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</si>
  <si>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</si>
  <si>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</si>
  <si>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</si>
  <si>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</si>
  <si>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</si>
  <si>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</si>
  <si>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</si>
  <si>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</si>
  <si>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</si>
  <si>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</si>
  <si>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</si>
  <si>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</si>
  <si>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</si>
  <si>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</si>
  <si>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</si>
  <si>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</si>
  <si>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</si>
  <si>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</si>
  <si>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</si>
  <si>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</si>
  <si>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</si>
  <si>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</si>
  <si>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</si>
  <si>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</si>
  <si>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</si>
  <si>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</si>
  <si>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</si>
  <si>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</si>
  <si>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</si>
  <si>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</si>
  <si>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</si>
  <si>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</si>
  <si>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</si>
  <si>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</si>
  <si>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</si>
  <si>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</si>
  <si>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</si>
  <si>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</si>
  <si>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</si>
  <si>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</si>
  <si>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</si>
  <si>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</si>
  <si>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</si>
  <si>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</si>
  <si>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</si>
  <si>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</si>
  <si>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</si>
  <si>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</si>
  <si>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</si>
  <si>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</si>
  <si>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</si>
  <si>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</si>
  <si>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</si>
  <si>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</si>
  <si>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</si>
  <si>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</si>
  <si>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</si>
  <si>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</si>
  <si>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</si>
  <si>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</si>
  <si>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</si>
  <si>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</si>
  <si>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</si>
  <si>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</si>
  <si>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</si>
  <si>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</si>
  <si>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</si>
  <si>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</si>
  <si>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</si>
  <si>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</si>
  <si>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</si>
  <si>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</si>
  <si>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</si>
  <si>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</si>
  <si>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</si>
  <si>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</si>
  <si>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</si>
  <si>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</si>
  <si>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</si>
  <si>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</si>
  <si>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</si>
  <si>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</si>
  <si>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</si>
  <si>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</si>
  <si>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</si>
  <si>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</si>
  <si>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</si>
  <si>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</si>
  <si>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</si>
  <si>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</si>
  <si>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</si>
  <si>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</si>
  <si>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</si>
  <si>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</si>
  <si>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</si>
  <si>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</si>
  <si>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</si>
  <si>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</si>
  <si>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</si>
  <si>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</si>
  <si>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</si>
  <si>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</si>
  <si>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</si>
  <si>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</si>
  <si>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</si>
  <si>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</si>
  <si>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</si>
  <si>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</si>
  <si>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</si>
  <si>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</si>
  <si>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</si>
  <si>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</si>
  <si>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</si>
  <si>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</si>
  <si>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</si>
  <si>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</si>
  <si>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</si>
  <si>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</si>
  <si>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</si>
  <si>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</si>
  <si>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</si>
  <si>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</si>
  <si>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</si>
  <si>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</si>
  <si>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</si>
  <si>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</si>
  <si>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</si>
  <si>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</si>
  <si>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</si>
  <si>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</si>
  <si>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</si>
  <si>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</si>
  <si>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</si>
  <si>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</si>
  <si>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</si>
  <si>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</si>
  <si>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</si>
  <si>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</si>
  <si>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</si>
  <si>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</si>
  <si>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</si>
  <si>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</si>
  <si>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</si>
  <si>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</si>
  <si>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</si>
  <si>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</si>
  <si>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</si>
  <si>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</si>
  <si>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</si>
  <si>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</si>
  <si>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</si>
  <si>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</si>
  <si>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</si>
  <si>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</si>
  <si>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</si>
  <si>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</si>
  <si>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</si>
  <si>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</si>
  <si>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</si>
  <si>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</si>
  <si>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</si>
  <si>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</si>
  <si>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</si>
  <si>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</si>
  <si>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</si>
  <si>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</si>
  <si>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</si>
  <si>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</si>
  <si>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</si>
  <si>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</si>
  <si>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</si>
  <si>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</si>
  <si>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</si>
  <si>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</si>
  <si>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</si>
  <si>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</si>
  <si>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</si>
  <si>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</si>
  <si>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</si>
  <si>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</si>
  <si>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</si>
  <si>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</si>
  <si>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</si>
  <si>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</si>
  <si>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</si>
  <si>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</si>
  <si>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</si>
  <si>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</si>
  <si>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</si>
  <si>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</si>
  <si>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</si>
  <si>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</si>
  <si>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</si>
  <si>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</si>
  <si>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</si>
  <si>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</si>
  <si>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</si>
  <si>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</si>
  <si>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</si>
  <si>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</si>
  <si>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</si>
  <si>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</si>
  <si>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</si>
  <si>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</si>
  <si>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</si>
  <si>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</si>
  <si>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</si>
  <si>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</si>
  <si>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</si>
  <si>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</si>
  <si>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</si>
  <si>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</si>
  <si>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</si>
  <si>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</si>
  <si>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</si>
  <si>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</si>
  <si>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</si>
  <si>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</si>
  <si>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</si>
  <si>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</si>
  <si>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</si>
  <si>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</si>
  <si>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</si>
  <si>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</si>
  <si>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</si>
  <si>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</si>
  <si>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</si>
  <si>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</si>
  <si>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</si>
  <si>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</si>
  <si>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</si>
  <si>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</si>
  <si>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</si>
  <si>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</si>
  <si>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</si>
  <si>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</si>
  <si>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</si>
  <si>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</si>
  <si>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</si>
  <si>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</si>
  <si>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</si>
  <si>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</si>
  <si>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</si>
  <si>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</si>
  <si>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</si>
  <si>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</si>
  <si>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</si>
  <si>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</si>
  <si>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</si>
  <si>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</si>
  <si>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</si>
  <si>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</si>
  <si>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</si>
  <si>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</si>
  <si>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</si>
  <si>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</si>
  <si>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</si>
  <si>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</si>
  <si>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</si>
  <si>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</si>
  <si>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</si>
  <si>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</si>
  <si>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</si>
  <si>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</si>
  <si>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</si>
  <si>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</si>
  <si>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</si>
  <si>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</si>
  <si>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</si>
  <si>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</si>
  <si>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</si>
  <si>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</si>
  <si>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</si>
  <si>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</si>
  <si>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</si>
  <si>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</si>
  <si>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</si>
  <si>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</si>
  <si>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</si>
  <si>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</si>
  <si>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</si>
  <si>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</si>
  <si>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</si>
  <si>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</si>
  <si>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</si>
  <si>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</si>
  <si>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</si>
  <si>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</si>
  <si>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</si>
  <si>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</si>
  <si>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</si>
  <si>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</si>
  <si>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</si>
  <si>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</si>
  <si>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</si>
  <si>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</si>
  <si>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</si>
  <si>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</si>
  <si>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</si>
  <si>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</si>
  <si>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</si>
  <si>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</si>
  <si>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</si>
  <si>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</si>
  <si>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</si>
  <si>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</si>
  <si>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</si>
  <si>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</si>
  <si>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</si>
  <si>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</si>
  <si>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</si>
  <si>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</si>
  <si>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</si>
  <si>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</si>
  <si>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</si>
  <si>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</si>
  <si>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</si>
  <si>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</si>
  <si>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</si>
  <si>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</si>
  <si>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</si>
  <si>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</si>
  <si>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</si>
  <si>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</si>
  <si>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</si>
  <si>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</si>
  <si>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</si>
  <si>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</si>
  <si>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</si>
  <si>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</si>
  <si>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</si>
  <si>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</si>
  <si>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</si>
  <si>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</si>
  <si>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</si>
  <si>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</si>
  <si>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</si>
  <si>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</si>
  <si>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</si>
  <si>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</si>
  <si>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</si>
  <si>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</si>
  <si>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</si>
  <si>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</si>
  <si>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</si>
  <si>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</si>
  <si>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</si>
  <si>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</si>
  <si>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</si>
  <si>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</si>
  <si>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</si>
  <si>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</si>
  <si>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</si>
  <si>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</si>
  <si>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</si>
  <si>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</si>
  <si>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</si>
  <si>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</si>
  <si>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</si>
  <si>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</si>
  <si>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</si>
  <si>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</si>
  <si>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</si>
  <si>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</si>
  <si>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</si>
  <si>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</si>
  <si>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</si>
  <si>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</si>
  <si>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</si>
  <si>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</si>
  <si>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</si>
  <si>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</si>
  <si>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</si>
  <si>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</si>
  <si>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</si>
  <si>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</si>
  <si>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</si>
  <si>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</si>
  <si>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</si>
  <si>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</si>
  <si>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</si>
  <si>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</si>
  <si>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</si>
  <si>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</si>
  <si>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</si>
  <si>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</si>
  <si>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</si>
  <si>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</si>
  <si>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</si>
  <si>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</si>
  <si>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</si>
  <si>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</si>
  <si>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</si>
  <si>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</si>
  <si>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</si>
  <si>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</si>
  <si>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</si>
  <si>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</si>
  <si>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</si>
  <si>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</si>
  <si>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</si>
  <si>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</si>
  <si>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</si>
  <si>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</si>
  <si>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</si>
  <si>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</si>
  <si>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</si>
  <si>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</si>
  <si>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</si>
  <si>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</si>
  <si>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</si>
  <si>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</si>
  <si>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</si>
  <si>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</si>
  <si>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</si>
  <si>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</si>
  <si>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</si>
  <si>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</si>
  <si>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</si>
  <si>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</si>
  <si>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</si>
  <si>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</si>
  <si>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</si>
  <si>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</si>
  <si>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</si>
  <si>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</si>
  <si>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</si>
  <si>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</si>
  <si>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</si>
  <si>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</si>
  <si>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</si>
  <si>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</si>
  <si>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</si>
  <si>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</si>
  <si>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</si>
  <si>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</si>
  <si>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</si>
  <si>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</si>
  <si>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</si>
  <si>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</si>
  <si>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</si>
  <si>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</si>
  <si>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</si>
  <si>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</si>
  <si>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</si>
  <si>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</si>
  <si>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</si>
  <si>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</si>
  <si>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</si>
  <si>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</si>
  <si>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</si>
  <si>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</si>
  <si>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</si>
  <si>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</si>
  <si>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</si>
  <si>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</si>
  <si>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</si>
  <si>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</si>
  <si>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</si>
  <si>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</si>
  <si>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</si>
  <si>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</si>
  <si>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</si>
  <si>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</si>
  <si>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</si>
  <si>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</si>
  <si>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</si>
  <si>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</si>
  <si>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</si>
  <si>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</si>
  <si>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</si>
  <si>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</si>
  <si>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</si>
  <si>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</si>
  <si>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</si>
  <si>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</si>
  <si>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</si>
  <si>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</si>
  <si>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</si>
  <si>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</si>
  <si>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</si>
  <si>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</si>
  <si>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</si>
  <si>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</si>
  <si>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</si>
  <si>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</si>
  <si>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</si>
  <si>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</si>
  <si>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</si>
  <si>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</si>
  <si>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</si>
  <si>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</si>
  <si>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</si>
  <si>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</si>
  <si>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</si>
  <si>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</si>
  <si>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</si>
  <si>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</si>
  <si>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</si>
  <si>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</si>
  <si>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</si>
  <si>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</si>
  <si>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</si>
  <si>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</si>
  <si>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</si>
  <si>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</si>
  <si>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</si>
  <si>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</si>
  <si>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</si>
  <si>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</si>
  <si>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</si>
  <si>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</si>
  <si>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</si>
  <si>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</si>
  <si>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</si>
  <si>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</si>
  <si>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</si>
  <si>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</si>
  <si>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</si>
  <si>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</si>
  <si>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</si>
  <si>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</si>
  <si>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</si>
  <si>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</si>
  <si>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</si>
  <si>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</si>
  <si>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</si>
  <si>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</si>
  <si>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</si>
  <si>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</si>
  <si>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</si>
  <si>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</si>
  <si>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</si>
  <si>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</si>
  <si>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</si>
  <si>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</si>
  <si>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</si>
  <si>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</si>
  <si>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</si>
  <si>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</si>
  <si>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</si>
  <si>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</si>
  <si>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</si>
  <si>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</si>
  <si>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</si>
  <si>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</si>
  <si>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</si>
  <si>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</si>
  <si>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</si>
  <si>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</si>
  <si>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</si>
  <si>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</si>
  <si>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</si>
  <si>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</si>
  <si>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</si>
  <si>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</si>
  <si>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</si>
  <si>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</si>
  <si>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</si>
  <si>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</si>
  <si>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</si>
  <si>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</si>
  <si>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</si>
  <si>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</si>
  <si>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</si>
  <si>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</si>
  <si>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</si>
  <si>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</si>
  <si>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</si>
  <si>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</si>
  <si>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</si>
  <si>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</si>
  <si>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</si>
  <si>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</si>
  <si>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</si>
  <si>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</si>
  <si>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</si>
  <si>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</si>
  <si>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</si>
  <si>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</si>
  <si>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</si>
  <si>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</si>
  <si>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</si>
  <si>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</si>
  <si>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</si>
  <si>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</si>
  <si>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</si>
  <si>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</si>
  <si>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</si>
  <si>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</si>
  <si>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</si>
  <si>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</si>
  <si>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</si>
  <si>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</si>
  <si>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</si>
  <si>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</si>
  <si>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</si>
  <si>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</si>
  <si>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</si>
  <si>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</si>
  <si>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</si>
  <si>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</si>
  <si>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</si>
  <si>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</si>
  <si>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</si>
  <si>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</si>
  <si>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</si>
  <si>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</si>
  <si>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</si>
  <si>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</si>
  <si>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</si>
  <si>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</si>
  <si>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</si>
  <si>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</si>
  <si>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</si>
  <si>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</si>
  <si>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</si>
  <si>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</si>
  <si>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</si>
  <si>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</si>
  <si>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</si>
  <si>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</si>
  <si>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</si>
  <si>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</si>
  <si>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</si>
  <si>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</si>
  <si>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</si>
  <si>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</si>
  <si>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</si>
  <si>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</si>
  <si>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</si>
  <si>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</si>
  <si>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</si>
  <si>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</si>
  <si>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</si>
  <si>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</si>
  <si>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</si>
  <si>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</si>
  <si>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</si>
  <si>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</si>
  <si>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</si>
  <si>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</si>
  <si>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</si>
  <si>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</si>
  <si>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</si>
  <si>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</si>
  <si>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</si>
  <si>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</si>
  <si>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</si>
  <si>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</si>
  <si>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</si>
  <si>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</si>
  <si>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</si>
  <si>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</si>
  <si>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</si>
  <si>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</si>
  <si>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</si>
  <si>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</si>
  <si>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</si>
  <si>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</si>
  <si>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</si>
  <si>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</si>
  <si>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</si>
  <si>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</si>
  <si>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</si>
  <si>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</si>
  <si>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</si>
  <si>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</si>
  <si>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</si>
  <si>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</si>
  <si>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</si>
  <si>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</si>
  <si>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</si>
  <si>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</si>
  <si>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</si>
  <si>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</si>
  <si>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</si>
  <si>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</si>
  <si>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</si>
  <si>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</si>
  <si>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</si>
  <si>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</si>
  <si>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</si>
  <si>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</si>
  <si>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</si>
  <si>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</si>
  <si>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</si>
  <si>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</si>
  <si>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</si>
  <si>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</si>
  <si>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</si>
  <si>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</si>
  <si>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</si>
  <si>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</si>
  <si>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</si>
  <si>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</si>
  <si>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</si>
  <si>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</si>
  <si>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</si>
  <si>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</si>
  <si>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</si>
  <si>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</si>
  <si>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</si>
  <si>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</si>
  <si>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</si>
  <si>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</si>
  <si>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</si>
  <si>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</si>
  <si>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</si>
  <si>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</si>
  <si>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</si>
  <si>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</si>
  <si>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</si>
  <si>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</si>
  <si>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</si>
  <si>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</si>
  <si>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</si>
  <si>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</si>
  <si>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</si>
  <si>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</si>
  <si>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</si>
  <si>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</si>
  <si>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</si>
  <si>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</si>
  <si>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</si>
  <si>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</si>
  <si>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</si>
  <si>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</si>
  <si>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</si>
  <si>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</si>
  <si>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</si>
  <si>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</si>
  <si>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</si>
  <si>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</si>
  <si>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</si>
  <si>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</si>
  <si>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</si>
  <si>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</si>
  <si>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</si>
  <si>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</si>
  <si>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</si>
  <si>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</si>
  <si>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</si>
  <si>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</si>
  <si>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</si>
  <si>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</si>
  <si>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</si>
  <si>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</si>
  <si>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</si>
  <si>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</si>
  <si>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</si>
  <si>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</si>
  <si>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</si>
  <si>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</si>
  <si>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</si>
  <si>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</si>
  <si>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</si>
  <si>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</si>
  <si>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</si>
  <si>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</si>
  <si>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</si>
  <si>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</si>
  <si>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</si>
  <si>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</si>
  <si>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</si>
  <si>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</si>
  <si>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</si>
  <si>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</si>
  <si>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</si>
  <si>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</si>
  <si>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</si>
  <si>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</si>
  <si>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</si>
  <si>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</si>
  <si>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</si>
  <si>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</si>
  <si>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</si>
  <si>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</si>
  <si>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</si>
  <si>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</si>
  <si>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</si>
  <si>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</si>
  <si>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</si>
  <si>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</si>
  <si>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</si>
  <si>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</si>
  <si>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</si>
  <si>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</si>
  <si>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</si>
  <si>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</si>
  <si>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</si>
  <si>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</si>
  <si>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</si>
  <si>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</si>
  <si>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</si>
  <si>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</si>
  <si>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</si>
  <si>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</si>
  <si>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</si>
  <si>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</si>
  <si>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</si>
  <si>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</si>
  <si>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</si>
  <si>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</si>
  <si>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</si>
  <si>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</si>
  <si>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</si>
  <si>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</si>
  <si>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</si>
  <si>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</si>
  <si>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</si>
  <si>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</si>
  <si>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</si>
  <si>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</si>
  <si>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</si>
  <si>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</si>
  <si>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</si>
  <si>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</si>
  <si>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</si>
  <si>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</si>
  <si>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</si>
  <si>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</si>
  <si>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</si>
  <si>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</si>
  <si>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</si>
  <si>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</si>
  <si>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</si>
  <si>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</si>
  <si>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</si>
  <si>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</si>
  <si>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</si>
  <si>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</si>
  <si>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</si>
  <si>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</si>
  <si>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</si>
  <si>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</si>
  <si>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</si>
  <si>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</si>
  <si>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</si>
  <si>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</si>
  <si>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</si>
  <si>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</si>
  <si>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</si>
  <si>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</si>
  <si>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</si>
  <si>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</si>
  <si>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</si>
  <si>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</si>
  <si>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</si>
  <si>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</si>
  <si>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</si>
  <si>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</si>
  <si>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</si>
  <si>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</si>
  <si>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</si>
  <si>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</si>
  <si>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</si>
  <si>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</si>
  <si>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</si>
  <si>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</si>
  <si>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</si>
  <si>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</si>
  <si>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</si>
  <si>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</si>
  <si>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</si>
  <si>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</si>
  <si>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</si>
  <si>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</si>
  <si>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</si>
  <si>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</si>
  <si>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</si>
  <si>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</si>
  <si>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</si>
  <si>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</si>
  <si>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</si>
  <si>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</si>
  <si>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</si>
  <si>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</si>
  <si>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</si>
  <si>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</si>
  <si>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</si>
  <si>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</si>
  <si>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</si>
  <si>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</si>
  <si>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</si>
  <si>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</si>
  <si>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</si>
  <si>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</si>
  <si>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</si>
  <si>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</si>
  <si>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</si>
  <si>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</si>
  <si>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</si>
  <si>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</si>
  <si>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</si>
  <si>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</si>
  <si>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</si>
  <si>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</si>
  <si>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</si>
  <si>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</si>
  <si>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</si>
  <si>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</si>
  <si>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</si>
  <si>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</si>
  <si>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</si>
  <si>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</si>
  <si>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</si>
  <si>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</si>
  <si>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</si>
  <si>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</si>
  <si>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</si>
  <si>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</si>
  <si>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</si>
  <si>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</si>
  <si>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</si>
  <si>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</si>
  <si>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</si>
  <si>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</si>
  <si>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</si>
  <si>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</si>
  <si>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</si>
  <si>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</si>
  <si>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</si>
  <si>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</si>
  <si>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</si>
  <si>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</si>
  <si>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</si>
  <si>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</si>
  <si>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</si>
  <si>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</si>
  <si>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</si>
  <si>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</si>
  <si>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</si>
  <si>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</si>
  <si>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</si>
  <si>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</si>
  <si>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</si>
  <si>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</si>
  <si>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</si>
  <si>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</si>
  <si>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</si>
  <si>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</si>
  <si>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</si>
  <si>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</si>
  <si>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</si>
  <si>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</si>
  <si>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</si>
  <si>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</si>
  <si>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</si>
  <si>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</si>
  <si>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</si>
  <si>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</si>
  <si>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</si>
  <si>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</si>
  <si>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</si>
  <si>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</si>
  <si>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</si>
  <si>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</si>
  <si>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</si>
  <si>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</si>
  <si>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</si>
  <si>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</si>
  <si>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</si>
  <si>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</si>
  <si>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</si>
  <si>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</si>
  <si>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</si>
  <si>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</si>
  <si>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</si>
  <si>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</si>
  <si>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</si>
  <si>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</si>
  <si>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</si>
  <si>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</si>
  <si>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</si>
  <si>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</si>
  <si>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</si>
  <si>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</si>
  <si>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</si>
  <si>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</si>
  <si>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</si>
  <si>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</si>
  <si>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</si>
  <si>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</si>
  <si>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</si>
  <si>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</si>
  <si>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</si>
  <si>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</si>
  <si>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</si>
  <si>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</si>
  <si>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</si>
  <si>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</si>
  <si>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</si>
  <si>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</si>
  <si>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</si>
  <si>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</si>
  <si>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</si>
  <si>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</si>
  <si>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</si>
  <si>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</si>
  <si>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</si>
  <si>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</si>
  <si>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</si>
  <si>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</si>
  <si>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</si>
  <si>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</si>
  <si>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</si>
  <si>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</si>
  <si>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</si>
  <si>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</si>
  <si>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</si>
  <si>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</si>
  <si>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</si>
  <si>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</si>
  <si>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</si>
  <si>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</si>
  <si>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</si>
  <si>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</si>
  <si>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</si>
  <si>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</si>
  <si>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</si>
  <si>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</si>
  <si>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</si>
  <si>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</si>
  <si>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</si>
  <si>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</si>
  <si>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</si>
  <si>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</si>
  <si>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</si>
  <si>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</si>
  <si>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</si>
  <si>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</si>
  <si>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</si>
  <si>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</si>
  <si>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</si>
  <si>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</si>
  <si>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</si>
  <si>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</si>
  <si>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</si>
  <si>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</si>
  <si>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</si>
  <si>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</si>
  <si>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</si>
  <si>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</si>
  <si>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</si>
  <si>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</si>
  <si>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</si>
  <si>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</si>
  <si>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</si>
  <si>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</si>
  <si>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</si>
  <si>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</si>
  <si>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</si>
  <si>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</si>
  <si>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</si>
  <si>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</si>
  <si>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</si>
  <si>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</si>
  <si>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</si>
  <si>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</si>
  <si>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</si>
  <si>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</si>
  <si>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</si>
  <si>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</si>
  <si>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</si>
  <si>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</si>
  <si>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</si>
  <si>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</si>
  <si>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</si>
  <si>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</si>
  <si>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</si>
  <si>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</si>
  <si>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</si>
  <si>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</si>
  <si>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</si>
  <si>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</si>
  <si>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</si>
  <si>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</si>
  <si>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</si>
  <si>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</si>
  <si>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</si>
  <si>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</si>
  <si>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</si>
  <si>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</si>
  <si>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</si>
  <si>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</si>
  <si>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</si>
  <si>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</si>
  <si>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</si>
  <si>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</si>
  <si>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</si>
  <si>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</si>
  <si>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</si>
  <si>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</si>
  <si>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</si>
  <si>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</si>
  <si>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</si>
  <si>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</si>
  <si>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</si>
  <si>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</si>
  <si>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</si>
  <si>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</si>
  <si>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</si>
  <si>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</si>
  <si>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</si>
  <si>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</si>
  <si>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</si>
  <si>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</si>
  <si>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</si>
  <si>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</si>
  <si>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</si>
  <si>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</si>
  <si>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</si>
  <si>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</si>
  <si>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</si>
  <si>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</si>
  <si>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</si>
  <si>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</si>
  <si>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</si>
  <si>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</si>
  <si>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</si>
  <si>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</si>
  <si>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</si>
  <si>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</si>
  <si>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</si>
  <si>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</si>
  <si>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</si>
  <si>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</si>
  <si>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</si>
  <si>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</si>
  <si>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</si>
  <si>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</si>
  <si>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</si>
  <si>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</si>
  <si>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</si>
  <si>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</si>
  <si>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</si>
  <si>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</si>
  <si>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</si>
  <si>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</si>
  <si>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</si>
  <si>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</si>
  <si>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</si>
  <si>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</si>
  <si>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</si>
  <si>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</si>
  <si>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</si>
  <si>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</si>
  <si>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</si>
  <si>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</si>
  <si>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</si>
  <si>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</si>
  <si>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</si>
  <si>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</si>
  <si>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</si>
  <si>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</si>
  <si>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</si>
  <si>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</si>
  <si>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</si>
  <si>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</si>
  <si>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</si>
  <si>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</si>
  <si>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</si>
  <si>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</si>
  <si>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</si>
  <si>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</si>
  <si>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</si>
  <si>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</si>
  <si>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</si>
  <si>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</si>
  <si>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</si>
  <si>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</si>
  <si>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</si>
  <si>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</si>
  <si>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</si>
  <si>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</si>
  <si>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</si>
  <si>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</si>
  <si>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</si>
  <si>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</si>
  <si>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</si>
  <si>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</si>
  <si>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</si>
  <si>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</si>
  <si>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</si>
  <si>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</si>
  <si>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</si>
  <si>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</si>
  <si>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</si>
  <si>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</si>
  <si>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</si>
  <si>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</si>
  <si>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</si>
  <si>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</si>
  <si>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</si>
  <si>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</si>
  <si>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</si>
  <si>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</si>
  <si>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</si>
  <si>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</si>
  <si>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</si>
  <si>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</si>
  <si>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</si>
  <si>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</si>
  <si>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</si>
  <si>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</si>
  <si>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</si>
  <si>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</si>
  <si>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</si>
  <si>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</si>
  <si>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</si>
  <si>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</si>
  <si>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</si>
  <si>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</si>
  <si>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</si>
  <si>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</si>
  <si>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</si>
  <si>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</si>
  <si>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</si>
  <si>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</si>
  <si>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</si>
  <si>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</si>
  <si>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</si>
  <si>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</si>
  <si>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</si>
  <si>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</si>
  <si>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</si>
  <si>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</si>
  <si>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</si>
  <si>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</si>
  <si>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</si>
  <si>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</si>
  <si>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</si>
  <si>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</si>
  <si>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</si>
  <si>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</si>
  <si>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</si>
  <si>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</si>
  <si>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</si>
  <si>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</si>
  <si>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</si>
  <si>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</si>
  <si>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</si>
  <si>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</si>
  <si>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</si>
  <si>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</si>
  <si>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</si>
  <si>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</si>
  <si>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</si>
  <si>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</si>
  <si>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</si>
  <si>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</si>
  <si>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</si>
  <si>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</si>
  <si>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</si>
  <si>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</si>
  <si>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</si>
  <si>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</si>
  <si>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</si>
  <si>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</si>
  <si>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</si>
  <si>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</si>
  <si>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</si>
  <si>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</si>
  <si>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</si>
  <si>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</si>
  <si>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</si>
  <si>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</si>
  <si>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</si>
  <si>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</si>
  <si>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</si>
  <si>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</si>
  <si>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</si>
  <si>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</si>
  <si>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</si>
  <si>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</si>
  <si>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</si>
  <si>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</si>
  <si>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</si>
  <si>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</si>
  <si>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</si>
  <si>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</si>
  <si>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</si>
  <si>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</si>
  <si>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</si>
  <si>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</si>
  <si>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</si>
  <si>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</si>
  <si>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</si>
  <si>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</si>
  <si>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</si>
  <si>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</si>
  <si>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</si>
  <si>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</si>
  <si>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</si>
  <si>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</si>
  <si>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</si>
  <si>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</si>
  <si>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</si>
  <si>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</si>
  <si>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</si>
  <si>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</si>
  <si>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</si>
  <si>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</si>
  <si>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</si>
  <si>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</si>
  <si>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</si>
  <si>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</si>
  <si>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</si>
  <si>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</si>
  <si>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</si>
  <si>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</si>
  <si>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</si>
  <si>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</si>
  <si>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</si>
  <si>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</si>
  <si>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</si>
  <si>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</si>
  <si>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</si>
  <si>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</si>
  <si>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</si>
  <si>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</si>
  <si>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</si>
  <si>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</si>
  <si>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</si>
  <si>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</si>
  <si>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</si>
  <si>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</si>
  <si>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</si>
  <si>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</si>
  <si>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</si>
  <si>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</si>
  <si>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</si>
  <si>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</si>
  <si>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</si>
  <si>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</si>
  <si>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</si>
  <si>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</si>
  <si>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</si>
  <si>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</si>
  <si>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</si>
  <si>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</si>
  <si>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</si>
  <si>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</si>
  <si>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</si>
  <si>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</si>
  <si>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</si>
  <si>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</si>
  <si>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</si>
  <si>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</si>
  <si>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</si>
  <si>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</si>
  <si>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</si>
  <si>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</si>
  <si>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</si>
  <si>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</si>
  <si>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</si>
  <si>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</si>
  <si>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</si>
  <si>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</si>
  <si>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</si>
  <si>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</si>
  <si>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</si>
  <si>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</si>
  <si>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</si>
  <si>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</si>
  <si>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</si>
  <si>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</si>
  <si>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</si>
  <si>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</si>
  <si>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</si>
  <si>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</si>
  <si>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</si>
  <si>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</si>
  <si>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</si>
  <si>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</si>
  <si>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</si>
  <si>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</si>
  <si>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</si>
  <si>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</si>
  <si>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</si>
  <si>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</si>
  <si>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</si>
  <si>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</si>
  <si>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</si>
  <si>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</si>
  <si>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</si>
  <si>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</si>
  <si>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</si>
  <si>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</si>
  <si>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</si>
  <si>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</si>
  <si>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</si>
  <si>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</si>
  <si>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</si>
  <si>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</si>
  <si>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</si>
  <si>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</si>
  <si>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</si>
  <si>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</si>
  <si>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</si>
  <si>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</si>
  <si>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</si>
  <si>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</si>
  <si>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</si>
  <si>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</si>
  <si>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</si>
  <si>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</si>
  <si>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</si>
  <si>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</si>
  <si>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</si>
  <si>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</si>
  <si>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</si>
  <si>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</si>
  <si>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</si>
  <si>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</si>
  <si>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</si>
  <si>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</si>
  <si>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</si>
  <si>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</si>
  <si>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</si>
  <si>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</si>
  <si>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</si>
  <si>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</si>
  <si>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</si>
  <si>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</si>
  <si>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</si>
  <si>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</si>
  <si>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</si>
  <si>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</si>
  <si>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</si>
  <si>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</si>
  <si>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</si>
  <si>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</si>
  <si>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</si>
  <si>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</si>
  <si>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</si>
  <si>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</si>
  <si>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</si>
  <si>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</si>
  <si>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</si>
  <si>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</si>
  <si>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</si>
  <si>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</si>
  <si>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</si>
  <si>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</si>
  <si>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</si>
  <si>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</si>
  <si>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</si>
  <si>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</si>
  <si>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</si>
  <si>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</si>
  <si>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</si>
  <si>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</si>
  <si>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</si>
  <si>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</si>
  <si>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</si>
  <si>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</si>
  <si>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</si>
  <si>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</si>
  <si>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</si>
  <si>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</si>
  <si>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</si>
  <si>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</si>
  <si>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</si>
  <si>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</si>
  <si>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</si>
  <si>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</si>
  <si>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</si>
  <si>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</si>
  <si>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</si>
  <si>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</si>
  <si>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</si>
  <si>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</si>
  <si>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</si>
  <si>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</si>
  <si>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</si>
  <si>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</si>
  <si>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</si>
  <si>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</si>
  <si>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</si>
  <si>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</si>
  <si>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</si>
  <si>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</si>
  <si>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</si>
  <si>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</si>
  <si>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</si>
  <si>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</si>
  <si>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</si>
  <si>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</si>
  <si>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</si>
  <si>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</si>
  <si>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</si>
  <si>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</si>
  <si>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</si>
  <si>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</si>
  <si>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</si>
  <si>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</si>
  <si>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</si>
  <si>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</si>
  <si>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</si>
  <si>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</si>
  <si>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</si>
  <si>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</si>
  <si>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</si>
  <si>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</si>
  <si>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</si>
  <si>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</si>
  <si>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</si>
  <si>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</si>
  <si>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</si>
  <si>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</si>
  <si>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</si>
  <si>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</si>
  <si>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</si>
  <si>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</si>
  <si>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</si>
  <si>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</si>
  <si>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</si>
  <si>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</si>
  <si>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</si>
  <si>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</si>
  <si>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</si>
  <si>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</si>
  <si>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</si>
  <si>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</si>
  <si>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</si>
  <si>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</si>
  <si>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</si>
  <si>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</si>
  <si>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</si>
  <si>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</si>
  <si>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</si>
  <si>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</si>
  <si>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</si>
  <si>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</si>
  <si>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</si>
  <si>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</si>
  <si>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</si>
  <si>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</si>
  <si>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</si>
  <si>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</si>
  <si>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</si>
  <si>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</si>
  <si>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</si>
  <si>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</si>
  <si>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</si>
  <si>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</si>
  <si>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</si>
  <si>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</si>
  <si>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</si>
  <si>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</si>
  <si>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</si>
  <si>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</si>
  <si>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</si>
  <si>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</si>
  <si>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</si>
  <si>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</si>
  <si>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</si>
  <si>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</si>
  <si>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</si>
  <si>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</si>
  <si>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</si>
  <si>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</si>
  <si>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</si>
  <si>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</si>
  <si>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</si>
  <si>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</si>
  <si>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</si>
  <si>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</si>
  <si>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</si>
  <si>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</si>
  <si>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</si>
  <si>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</si>
  <si>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</si>
  <si>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</si>
  <si>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</si>
  <si>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</si>
  <si>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</si>
  <si>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</si>
  <si>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</si>
  <si>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</si>
  <si>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</si>
  <si>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</si>
  <si>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</si>
  <si>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</si>
  <si>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</si>
  <si>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</si>
  <si>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</si>
  <si>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</si>
  <si>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</si>
  <si>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</si>
  <si>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</si>
  <si>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</si>
  <si>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</si>
  <si>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</si>
  <si>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</si>
  <si>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</si>
  <si>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</si>
  <si>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</si>
  <si>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</si>
  <si>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</si>
  <si>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</si>
  <si>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</si>
  <si>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</si>
  <si>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</si>
  <si>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</si>
  <si>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</si>
  <si>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</si>
  <si>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</si>
  <si>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</si>
  <si>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</si>
  <si>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</si>
  <si>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</si>
  <si>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</si>
  <si>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</si>
  <si>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</si>
  <si>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</si>
  <si>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</si>
  <si>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</si>
  <si>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</si>
  <si>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</si>
  <si>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</si>
  <si>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</si>
  <si>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</si>
  <si>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</si>
  <si>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</si>
  <si>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</si>
  <si>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</si>
  <si>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</si>
  <si>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</si>
  <si>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</si>
  <si>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</si>
  <si>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</si>
  <si>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</si>
  <si>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</si>
  <si>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</si>
  <si>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</si>
  <si>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</si>
  <si>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</si>
  <si>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</si>
  <si>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</si>
  <si>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</si>
  <si>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</si>
  <si>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</si>
  <si>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</si>
  <si>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</si>
  <si>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</si>
  <si>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</si>
  <si>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</si>
  <si>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</si>
  <si>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</si>
  <si>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</si>
  <si>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</si>
  <si>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</si>
  <si>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</si>
  <si>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</si>
  <si>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</si>
  <si>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</si>
  <si>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</si>
  <si>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</si>
  <si>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</si>
  <si>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</si>
  <si>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</si>
  <si>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</si>
  <si>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</si>
  <si>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</si>
  <si>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</si>
  <si>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</si>
  <si>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</si>
  <si>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</si>
  <si>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</si>
  <si>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</si>
  <si>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</si>
  <si>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</si>
  <si>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</si>
  <si>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</si>
  <si>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</si>
  <si>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</si>
  <si>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</si>
  <si>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</si>
  <si>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</si>
  <si>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</si>
  <si>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</si>
  <si>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</si>
  <si>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</si>
  <si>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</si>
  <si>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</si>
  <si>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</si>
  <si>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</si>
  <si>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</si>
  <si>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</si>
  <si>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</si>
  <si>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</si>
  <si>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</si>
  <si>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</si>
  <si>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</si>
  <si>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</si>
  <si>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</si>
  <si>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</si>
  <si>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</si>
  <si>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</si>
  <si>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</si>
  <si>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</si>
  <si>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</si>
  <si>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</si>
  <si>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</si>
  <si>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</si>
  <si>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</si>
  <si>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</si>
  <si>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</si>
  <si>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</si>
  <si>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</si>
  <si>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</si>
  <si>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</si>
  <si>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</si>
  <si>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</si>
  <si>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</si>
  <si>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</si>
  <si>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</si>
  <si>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</si>
  <si>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</si>
  <si>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</si>
  <si>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</si>
  <si>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</si>
  <si>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</si>
  <si>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</si>
  <si>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</si>
  <si>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</si>
  <si>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</si>
  <si>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</si>
  <si>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</si>
  <si>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</si>
  <si>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</si>
  <si>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</si>
  <si>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</si>
  <si>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</si>
  <si>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</si>
  <si>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</si>
  <si>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</si>
  <si>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</si>
  <si>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</si>
  <si>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</si>
  <si>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</si>
  <si>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</si>
  <si>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</si>
  <si>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</si>
  <si>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</si>
  <si>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</si>
  <si>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</si>
  <si>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</si>
  <si>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</si>
  <si>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</si>
  <si>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</si>
  <si>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</si>
  <si>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</si>
  <si>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</si>
  <si>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</si>
  <si>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</si>
  <si>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</si>
  <si>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</si>
  <si>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</si>
  <si>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</si>
  <si>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</si>
  <si>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</si>
  <si>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</si>
  <si>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</si>
  <si>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</si>
  <si>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</si>
  <si>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</si>
  <si>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</si>
  <si>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</si>
  <si>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</si>
  <si>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</si>
  <si>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</si>
  <si>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</si>
  <si>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</si>
  <si>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</si>
  <si>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</si>
  <si>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</si>
  <si>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</si>
  <si>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</si>
  <si>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</si>
  <si>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</si>
  <si>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</si>
  <si>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</si>
  <si>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</si>
  <si>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</si>
  <si>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</si>
  <si>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</si>
  <si>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</si>
  <si>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</si>
  <si>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</si>
  <si>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</si>
  <si>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</si>
  <si>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</si>
  <si>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</si>
  <si>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</si>
  <si>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</si>
  <si>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</si>
  <si>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</si>
  <si>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</si>
  <si>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</si>
  <si>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</si>
  <si>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</si>
  <si>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</si>
  <si>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</si>
  <si>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</si>
  <si>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</si>
  <si>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</si>
  <si>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</si>
  <si>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</si>
  <si>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</si>
  <si>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</si>
  <si>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</si>
  <si>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</si>
  <si>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</si>
  <si>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</si>
  <si>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</si>
  <si>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</si>
  <si>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</si>
  <si>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</si>
  <si>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</si>
  <si>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</si>
  <si>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</si>
  <si>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</si>
  <si>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</si>
  <si>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</si>
  <si>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</si>
  <si>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</si>
  <si>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</si>
  <si>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</si>
  <si>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</si>
  <si>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</si>
  <si>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</si>
  <si>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</si>
  <si>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</si>
  <si>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</si>
  <si>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</si>
  <si>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</si>
  <si>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</si>
  <si>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</si>
  <si>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</si>
  <si>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</si>
  <si>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</si>
  <si>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</si>
  <si>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</si>
  <si>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</si>
  <si>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</si>
  <si>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</si>
  <si>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</si>
  <si>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</si>
  <si>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</si>
  <si>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</si>
  <si>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</si>
  <si>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</si>
  <si>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</si>
  <si>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</si>
  <si>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</si>
  <si>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</si>
  <si>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</si>
  <si>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</si>
  <si>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</si>
  <si>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</si>
  <si>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</si>
  <si>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</si>
  <si>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</si>
  <si>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</si>
  <si>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</si>
  <si>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</si>
  <si>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</si>
  <si>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</si>
  <si>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</si>
  <si>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</si>
  <si>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</si>
  <si>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</si>
  <si>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</si>
  <si>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</si>
  <si>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</si>
  <si>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</si>
  <si>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</si>
  <si>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</si>
  <si>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</si>
  <si>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</si>
  <si>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</si>
  <si>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</si>
  <si>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</si>
  <si>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</si>
  <si>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</si>
  <si>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</si>
  <si>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</si>
  <si>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</si>
  <si>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</si>
  <si>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</si>
  <si>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</si>
  <si>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</si>
  <si>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</si>
  <si>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</si>
  <si>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</si>
  <si>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</si>
  <si>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</si>
  <si>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</si>
  <si>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</si>
  <si>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</si>
  <si>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</si>
  <si>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</si>
  <si>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</si>
  <si>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</si>
  <si>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</si>
  <si>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</si>
  <si>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</si>
  <si>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</si>
  <si>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</si>
  <si>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</si>
  <si>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</si>
  <si>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</si>
  <si>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</si>
  <si>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</si>
  <si>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</si>
  <si>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</si>
  <si>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</si>
  <si>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</si>
  <si>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</si>
  <si>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</si>
  <si>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</si>
  <si>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</si>
  <si>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</si>
  <si>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</si>
  <si>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</si>
  <si>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</si>
  <si>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</si>
  <si>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</si>
  <si>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</si>
  <si>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</si>
  <si>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</si>
  <si>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</si>
  <si>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</si>
  <si>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</si>
  <si>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</si>
  <si>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</si>
  <si>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</si>
  <si>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</si>
  <si>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</si>
  <si>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</si>
  <si>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</si>
  <si>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</si>
  <si>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</si>
  <si>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</si>
  <si>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</si>
  <si>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</si>
  <si>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</si>
  <si>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</si>
  <si>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</si>
  <si>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</si>
  <si>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</si>
  <si>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</si>
  <si>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</si>
  <si>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</si>
  <si>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</si>
  <si>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</si>
  <si>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</si>
  <si>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</si>
  <si>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</si>
  <si>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</si>
  <si>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</si>
  <si>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</si>
  <si>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</si>
  <si>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</si>
  <si>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</si>
  <si>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</si>
  <si>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</si>
  <si>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</si>
  <si>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</si>
  <si>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</si>
  <si>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</si>
  <si>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</si>
  <si>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</si>
  <si>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</si>
  <si>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</si>
  <si>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</si>
  <si>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</si>
  <si>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</si>
  <si>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</si>
  <si>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</si>
  <si>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</si>
  <si>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</si>
  <si>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</si>
  <si>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</si>
  <si>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</si>
  <si>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</si>
  <si>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</si>
  <si>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</si>
  <si>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</si>
  <si>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</si>
  <si>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</si>
  <si>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</si>
  <si>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</si>
  <si>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</si>
  <si>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</si>
  <si>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</si>
  <si>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</si>
  <si>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</si>
  <si>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</si>
  <si>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</si>
  <si>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</si>
  <si>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</si>
  <si>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</si>
  <si>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</si>
  <si>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</si>
  <si>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</si>
  <si>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</si>
  <si>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</si>
  <si>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</si>
  <si>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</si>
  <si>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</si>
  <si>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</si>
  <si>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</si>
  <si>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</si>
  <si>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</si>
  <si>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</si>
  <si>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</si>
  <si>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</si>
  <si>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</si>
  <si>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</si>
  <si>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</si>
  <si>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</si>
  <si>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</si>
  <si>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</si>
  <si>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</si>
  <si>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</si>
  <si>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</si>
  <si>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</si>
  <si>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</si>
  <si>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</si>
  <si>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</si>
  <si>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</si>
  <si>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</si>
  <si>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</si>
  <si>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</si>
  <si>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</si>
  <si>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</si>
  <si>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</si>
  <si>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</si>
  <si>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</si>
  <si>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</si>
  <si>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</si>
  <si>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</si>
  <si>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</si>
  <si>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</si>
  <si>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</si>
  <si>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</si>
  <si>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</si>
  <si>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</si>
  <si>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</si>
  <si>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</si>
  <si>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</si>
  <si>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</si>
  <si>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</si>
  <si>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</si>
  <si>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</si>
  <si>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</si>
  <si>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</si>
  <si>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</si>
  <si>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</si>
  <si>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</si>
  <si>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</si>
  <si>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</si>
  <si>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</si>
  <si>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</si>
  <si>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</si>
  <si>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</si>
  <si>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</si>
  <si>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</si>
  <si>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</si>
  <si>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</si>
  <si>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</si>
  <si>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</si>
  <si>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</si>
  <si>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</si>
  <si>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</si>
  <si>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</si>
  <si>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</si>
  <si>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</si>
  <si>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</si>
  <si>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</si>
  <si>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</si>
  <si>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</si>
  <si>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</si>
  <si>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</si>
  <si>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</si>
  <si>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</si>
  <si>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</si>
  <si>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</si>
  <si>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</si>
  <si>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</si>
  <si>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</si>
  <si>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</si>
  <si>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</si>
  <si>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</si>
  <si>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</si>
  <si>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</si>
  <si>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</si>
  <si>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</si>
  <si>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</si>
  <si>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</si>
  <si>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</si>
  <si>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</si>
  <si>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</si>
  <si>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</si>
  <si>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</si>
  <si>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</si>
  <si>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</si>
  <si>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</si>
  <si>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</si>
  <si>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</si>
  <si>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</si>
  <si>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</si>
  <si>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</si>
  <si>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</si>
  <si>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</si>
  <si>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</si>
  <si>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</si>
  <si>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</si>
  <si>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</si>
  <si>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</si>
  <si>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</si>
  <si>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</si>
  <si>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</si>
  <si>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</si>
  <si>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</si>
  <si>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</si>
  <si>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</si>
  <si>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</si>
  <si>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</si>
  <si>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</si>
  <si>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</si>
  <si>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</si>
  <si>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</si>
  <si>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</si>
  <si>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</si>
  <si>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</si>
  <si>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</si>
  <si>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</si>
  <si>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</si>
  <si>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</si>
  <si>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</si>
  <si>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</si>
  <si>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</si>
  <si>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</si>
  <si>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</si>
  <si>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</si>
  <si>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</si>
  <si>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</si>
  <si>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</si>
  <si>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</si>
  <si>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</si>
  <si>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</si>
  <si>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</si>
  <si>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</si>
  <si>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</si>
  <si>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</si>
  <si>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</si>
  <si>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</si>
  <si>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</si>
  <si>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</si>
  <si>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</si>
  <si>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</si>
  <si>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</si>
  <si>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</si>
  <si>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</si>
  <si>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</si>
  <si>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</si>
  <si>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</si>
  <si>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</si>
  <si>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</si>
  <si>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</si>
  <si>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</si>
  <si>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</si>
  <si>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</si>
  <si>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</si>
  <si>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</si>
  <si>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</si>
  <si>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</si>
  <si>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</si>
  <si>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</si>
  <si>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</si>
  <si>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</si>
  <si>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</si>
  <si>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</si>
  <si>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</si>
  <si>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</si>
  <si>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</si>
  <si>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</si>
  <si>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</si>
  <si>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</si>
  <si>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</si>
  <si>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</si>
  <si>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</si>
  <si>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</si>
  <si>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</si>
  <si>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</si>
  <si>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</si>
  <si>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</si>
  <si>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</si>
  <si>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</si>
  <si>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</si>
  <si>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</si>
  <si>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</si>
  <si>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</si>
  <si>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</si>
  <si>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</si>
  <si>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</si>
  <si>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</si>
  <si>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</si>
  <si>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</si>
  <si>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</si>
  <si>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</si>
  <si>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</si>
  <si>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</si>
  <si>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</si>
  <si>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</si>
  <si>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</si>
  <si>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</si>
  <si>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</si>
  <si>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</si>
  <si>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</si>
  <si>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</si>
  <si>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</si>
  <si>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</si>
  <si>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</si>
  <si>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</si>
  <si>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</si>
  <si>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</si>
  <si>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</si>
  <si>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</si>
  <si>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</si>
  <si>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</si>
  <si>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</si>
  <si>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</si>
  <si>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</si>
  <si>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</si>
  <si>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</si>
  <si>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</si>
  <si>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</si>
  <si>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</si>
  <si>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</si>
  <si>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</si>
  <si>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</si>
  <si>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</si>
  <si>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</si>
  <si>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</si>
  <si>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</si>
  <si>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</si>
  <si>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</si>
  <si>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</si>
  <si>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</si>
  <si>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</si>
  <si>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</si>
  <si>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</si>
  <si>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</si>
  <si>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</si>
  <si>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</si>
  <si>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</si>
  <si>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</si>
  <si>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</si>
  <si>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</si>
  <si>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</si>
  <si>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</si>
  <si>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</si>
  <si>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</si>
  <si>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</si>
  <si>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</si>
  <si>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</si>
  <si>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</si>
  <si>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</si>
  <si>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</si>
  <si>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</si>
  <si>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</si>
  <si>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</si>
  <si>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</si>
  <si>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</si>
  <si>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</si>
  <si>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</si>
  <si>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</si>
  <si>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</si>
  <si>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</si>
  <si>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</si>
  <si>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</si>
  <si>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</si>
  <si>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</si>
  <si>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</si>
  <si>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</si>
  <si>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</si>
  <si>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</si>
  <si>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</si>
  <si>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</si>
  <si>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</si>
  <si>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</si>
  <si>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</si>
  <si>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</si>
  <si>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</si>
  <si>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</si>
  <si>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</si>
  <si>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</si>
  <si>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</si>
  <si>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</si>
  <si>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</si>
  <si>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</si>
  <si>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</si>
  <si>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</si>
  <si>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</si>
  <si>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</si>
  <si>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</si>
  <si>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</si>
  <si>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</si>
  <si>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</si>
  <si>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</si>
  <si>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</si>
  <si>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</si>
  <si>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</si>
  <si>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</si>
  <si>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</si>
  <si>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</si>
  <si>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</si>
  <si>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</si>
  <si>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</si>
  <si>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</si>
  <si>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</si>
  <si>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</si>
  <si>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</si>
  <si>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</si>
  <si>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</si>
  <si>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</si>
  <si>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</si>
  <si>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</si>
  <si>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</si>
  <si>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</si>
  <si>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</si>
  <si>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</si>
  <si>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</si>
  <si>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</si>
  <si>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</si>
  <si>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</si>
  <si>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</si>
  <si>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</si>
  <si>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</si>
  <si>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</si>
  <si>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</si>
  <si>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</si>
  <si>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</si>
  <si>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</si>
  <si>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</si>
  <si>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</si>
  <si>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</si>
  <si>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</si>
  <si>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</si>
  <si>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</si>
  <si>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</si>
  <si>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</si>
  <si>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</si>
  <si>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</si>
  <si>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</si>
  <si>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</si>
  <si>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</si>
  <si>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</si>
  <si>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</si>
  <si>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</si>
  <si>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</si>
  <si>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</si>
  <si>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</si>
  <si>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</si>
  <si>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</si>
  <si>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</si>
  <si>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</si>
  <si>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</si>
  <si>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</si>
  <si>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</si>
  <si>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</si>
  <si>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</si>
  <si>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</si>
  <si>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</si>
  <si>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</si>
  <si>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</si>
  <si>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</si>
  <si>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</si>
  <si>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</si>
  <si>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</si>
  <si>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</si>
  <si>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</si>
  <si>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</si>
  <si>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</si>
  <si>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</si>
  <si>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</si>
  <si>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</si>
  <si>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</si>
  <si>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</si>
  <si>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</si>
  <si>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</si>
  <si>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</si>
  <si>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</si>
  <si>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</si>
  <si>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</si>
  <si>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</si>
  <si>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</si>
  <si>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</si>
  <si>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</si>
  <si>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</si>
  <si>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</si>
  <si>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</si>
  <si>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</si>
  <si>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</si>
  <si>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</si>
  <si>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</si>
  <si>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</si>
  <si>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</si>
  <si>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</si>
  <si>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</si>
  <si>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</si>
  <si>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</si>
  <si>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</si>
  <si>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</si>
  <si>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</si>
  <si>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</si>
  <si>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</si>
  <si>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</si>
  <si>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</si>
  <si>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</si>
  <si>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</si>
  <si>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</si>
  <si>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</si>
  <si>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</si>
  <si>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</si>
  <si>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</si>
  <si>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</si>
  <si>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</si>
  <si>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</si>
  <si>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</si>
  <si>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</si>
  <si>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</si>
  <si>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</si>
  <si>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</si>
  <si>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</si>
  <si>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</si>
  <si>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</si>
  <si>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</si>
  <si>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</si>
  <si>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</si>
  <si>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</si>
  <si>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</si>
  <si>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</si>
  <si>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</si>
  <si>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</si>
  <si>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</si>
  <si>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</si>
  <si>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</si>
  <si>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</si>
  <si>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</si>
  <si>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</si>
  <si>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</si>
  <si>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</si>
  <si>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</si>
  <si>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</si>
  <si>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</si>
  <si>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</si>
  <si>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</si>
  <si>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</si>
  <si>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</si>
  <si>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</si>
  <si>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</si>
  <si>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</si>
  <si>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</si>
  <si>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</si>
  <si>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</si>
  <si>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</si>
  <si>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</si>
  <si>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</si>
  <si>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</si>
  <si>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</si>
  <si>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</si>
  <si>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</si>
  <si>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</si>
  <si>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</si>
  <si>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</si>
  <si>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</si>
  <si>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</si>
  <si>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</si>
  <si>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</si>
  <si>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</si>
  <si>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</si>
  <si>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</si>
  <si>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</si>
  <si>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</si>
  <si>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</si>
  <si>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</si>
  <si>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</si>
  <si>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</si>
  <si>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</si>
  <si>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</si>
  <si>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</si>
  <si>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</si>
  <si>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</si>
  <si>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</si>
  <si>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</si>
  <si>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</si>
  <si>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</si>
  <si>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</si>
  <si>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</si>
  <si>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</si>
  <si>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</si>
  <si>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</si>
  <si>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</si>
  <si>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</si>
  <si>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</si>
  <si>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</si>
  <si>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</si>
  <si>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</si>
  <si>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</si>
  <si>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</si>
  <si>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</si>
  <si>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</si>
  <si>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</si>
  <si>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</si>
  <si>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</si>
  <si>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</si>
  <si>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</si>
  <si>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</si>
  <si>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</si>
  <si>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</si>
  <si>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</si>
  <si>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</si>
  <si>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</si>
  <si>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</si>
  <si>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</si>
  <si>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</si>
  <si>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</si>
  <si>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</si>
  <si>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</si>
  <si>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</si>
  <si>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</si>
  <si>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</si>
  <si>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</si>
  <si>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</si>
  <si>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</si>
  <si>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</si>
  <si>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</si>
  <si>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</si>
  <si>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</si>
  <si>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</si>
  <si>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</si>
  <si>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</si>
  <si>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</si>
  <si>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</si>
  <si>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</si>
  <si>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</si>
  <si>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</si>
  <si>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</si>
  <si>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</si>
  <si>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</si>
  <si>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</si>
  <si>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</si>
  <si>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</si>
  <si>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</si>
  <si>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</si>
  <si>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</si>
  <si>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</si>
  <si>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</si>
  <si>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</si>
  <si>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</si>
  <si>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</si>
  <si>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</si>
  <si>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</si>
  <si>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</si>
  <si>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</si>
  <si>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</si>
  <si>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</si>
  <si>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</si>
  <si>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</si>
  <si>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</si>
  <si>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</si>
  <si>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</si>
  <si>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</si>
  <si>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</si>
  <si>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</si>
  <si>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</si>
  <si>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</si>
  <si>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</si>
  <si>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</si>
  <si>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</si>
  <si>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</si>
  <si>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</si>
  <si>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</si>
  <si>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</si>
  <si>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</si>
  <si>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</si>
  <si>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</si>
  <si>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</si>
  <si>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</si>
  <si>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</si>
  <si>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</si>
  <si>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</si>
  <si>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</si>
  <si>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</si>
  <si>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</si>
  <si>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</si>
  <si>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</si>
  <si>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</si>
  <si>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</si>
  <si>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</si>
  <si>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</si>
  <si>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</si>
  <si>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</si>
  <si>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</si>
  <si>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</si>
  <si>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</si>
  <si>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</si>
  <si>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</si>
  <si>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</si>
  <si>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</si>
  <si>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</si>
  <si>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</si>
  <si>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</si>
  <si>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</si>
  <si>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</si>
  <si>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</si>
  <si>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</si>
  <si>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</si>
  <si>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</si>
  <si>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</si>
  <si>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</si>
  <si>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</si>
  <si>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</si>
  <si>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</si>
  <si>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</si>
  <si>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</si>
  <si>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</si>
  <si>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</si>
  <si>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</si>
  <si>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</si>
  <si>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</si>
  <si>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</si>
  <si>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</si>
  <si>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</si>
  <si>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</si>
  <si>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</si>
  <si>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</si>
  <si>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</si>
  <si>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</si>
  <si>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</si>
  <si>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</si>
  <si>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</si>
  <si>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</si>
  <si>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</si>
  <si>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</si>
  <si>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</si>
  <si>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</si>
  <si>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</si>
  <si>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</si>
  <si>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</si>
  <si>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</si>
  <si>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</si>
  <si>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</si>
  <si>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</si>
  <si>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</si>
  <si>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</si>
  <si>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</si>
  <si>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</si>
  <si>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</si>
  <si>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</si>
  <si>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</si>
  <si>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</si>
  <si>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</si>
  <si>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</si>
  <si>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</si>
  <si>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</si>
  <si>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</si>
  <si>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</si>
  <si>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</si>
  <si>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</si>
  <si>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</si>
  <si>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</si>
  <si>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</si>
  <si>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</si>
  <si>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</si>
  <si>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</si>
  <si>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</si>
  <si>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</si>
  <si>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</si>
  <si>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</si>
  <si>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</si>
  <si>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</si>
  <si>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</si>
  <si>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</si>
  <si>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</si>
  <si>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</si>
  <si>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</si>
  <si>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</si>
  <si>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</si>
  <si>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</si>
  <si>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</si>
  <si>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</si>
  <si>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</si>
  <si>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</si>
  <si>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</si>
  <si>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</si>
  <si>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</si>
  <si>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</si>
  <si>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</si>
  <si>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</si>
  <si>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</si>
  <si>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</si>
  <si>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</si>
  <si>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</si>
  <si>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</si>
  <si>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</si>
  <si>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</si>
  <si>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</si>
  <si>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</si>
  <si>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</si>
  <si>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</si>
  <si>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</si>
  <si>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</si>
  <si>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</si>
  <si>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</si>
  <si>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</si>
  <si>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</si>
  <si>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</si>
  <si>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</si>
  <si>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</si>
  <si>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</si>
  <si>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</si>
  <si>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</si>
  <si>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</si>
  <si>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</si>
  <si>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</si>
  <si>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</si>
  <si>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</si>
  <si>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</si>
  <si>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</si>
  <si>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</si>
  <si>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</si>
  <si>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</si>
  <si>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</si>
  <si>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</si>
  <si>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</si>
  <si>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</si>
  <si>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</si>
  <si>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</si>
  <si>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</si>
  <si>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</si>
  <si>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</si>
  <si>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</si>
  <si>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</si>
  <si>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</si>
  <si>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</si>
  <si>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</si>
  <si>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</si>
  <si>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</si>
  <si>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</si>
  <si>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</si>
  <si>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</si>
  <si>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</si>
  <si>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</si>
  <si>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</si>
  <si>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</si>
  <si>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</si>
  <si>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</si>
  <si>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</si>
  <si>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</si>
  <si>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</si>
  <si>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</si>
  <si>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</si>
  <si>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</si>
  <si>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</si>
  <si>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</si>
  <si>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</si>
  <si>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</si>
  <si>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</si>
  <si>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</si>
  <si>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</si>
  <si>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</si>
  <si>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</si>
  <si>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</si>
  <si>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</si>
  <si>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</si>
  <si>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</si>
  <si>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</si>
  <si>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</si>
  <si>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</si>
  <si>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</si>
  <si>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</si>
  <si>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</si>
  <si>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</si>
  <si>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</si>
  <si>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</si>
  <si>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</si>
  <si>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</si>
  <si>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</si>
  <si>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</si>
  <si>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</si>
  <si>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</si>
  <si>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</si>
  <si>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</si>
  <si>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</si>
  <si>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</si>
  <si>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</si>
  <si>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</si>
  <si>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</si>
  <si>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</si>
  <si>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</si>
  <si>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</si>
  <si>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</si>
  <si>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</si>
  <si>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</si>
  <si>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</si>
  <si>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</si>
  <si>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</si>
  <si>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</si>
  <si>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</si>
  <si>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</si>
  <si>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</si>
  <si>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</si>
  <si>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</si>
  <si>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</si>
  <si>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</si>
  <si>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</si>
  <si>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</si>
  <si>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</si>
  <si>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</si>
  <si>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</si>
  <si>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</si>
  <si>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</si>
  <si>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</si>
  <si>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</si>
  <si>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</si>
  <si>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</si>
  <si>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</si>
  <si>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</si>
  <si>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</si>
  <si>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</si>
  <si>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</si>
  <si>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</si>
  <si>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</si>
  <si>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</si>
  <si>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</si>
  <si>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</si>
  <si>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</si>
  <si>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</si>
  <si>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</si>
  <si>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</si>
  <si>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</si>
  <si>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</si>
  <si>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</si>
  <si>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</si>
  <si>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</si>
  <si>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</si>
  <si>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</si>
  <si>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</si>
  <si>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</si>
  <si>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</si>
  <si>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</si>
  <si>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</si>
  <si>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</si>
  <si>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</si>
  <si>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</si>
  <si>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</si>
  <si>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</si>
  <si>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</si>
  <si>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</si>
  <si>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</si>
  <si>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</si>
  <si>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</si>
  <si>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</si>
  <si>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</si>
  <si>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</si>
  <si>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</si>
  <si>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</si>
  <si>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</si>
  <si>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</si>
  <si>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</si>
  <si>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</si>
  <si>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</si>
  <si>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</si>
  <si>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</si>
  <si>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</si>
  <si>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</si>
  <si>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</si>
  <si>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</si>
  <si>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</si>
  <si>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</si>
  <si>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</si>
  <si>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</si>
  <si>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</si>
  <si>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</si>
  <si>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</si>
  <si>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</si>
  <si>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</si>
  <si>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</si>
  <si>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</si>
  <si>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</si>
  <si>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</si>
  <si>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</si>
  <si>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</si>
  <si>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</si>
  <si>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</si>
  <si>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</si>
  <si>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</si>
  <si>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</si>
  <si>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</si>
  <si>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</si>
  <si>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</si>
  <si>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</si>
  <si>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</si>
  <si>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</si>
  <si>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</si>
  <si>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</si>
  <si>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</si>
  <si>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</si>
  <si>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</si>
  <si>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</si>
  <si>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</si>
  <si>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</si>
  <si>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</si>
  <si>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</si>
  <si>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</si>
  <si>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</si>
  <si>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</si>
  <si>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</si>
  <si>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</si>
  <si>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</si>
  <si>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</si>
  <si>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</si>
  <si>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</si>
  <si>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</si>
  <si>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</si>
  <si>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</si>
  <si>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</si>
  <si>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</si>
  <si>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</si>
  <si>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</si>
  <si>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</si>
  <si>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</si>
  <si>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</si>
  <si>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</si>
  <si>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</si>
  <si>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</si>
  <si>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</si>
  <si>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</si>
  <si>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</si>
  <si>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</si>
  <si>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</si>
  <si>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</si>
  <si>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</si>
  <si>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</si>
  <si>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</si>
  <si>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</si>
  <si>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</si>
  <si>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</si>
  <si>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</si>
  <si>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</si>
  <si>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</si>
  <si>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</si>
  <si>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</si>
  <si>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</si>
  <si>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</si>
  <si>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</si>
  <si>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</si>
  <si>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</si>
  <si>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</si>
  <si>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</si>
  <si>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</si>
  <si>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</si>
  <si>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</si>
  <si>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</si>
  <si>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</si>
  <si>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</si>
  <si>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</si>
  <si>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</si>
  <si>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</si>
  <si>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</si>
  <si>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</si>
  <si>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</si>
  <si>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</si>
  <si>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</si>
  <si>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</si>
  <si>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</si>
  <si>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</si>
  <si>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</si>
  <si>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</si>
  <si>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</si>
  <si>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</si>
  <si>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</si>
  <si>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</si>
  <si>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</si>
  <si>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</si>
  <si>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</si>
  <si>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</si>
  <si>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</si>
  <si>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</si>
  <si>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</si>
  <si>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</si>
  <si>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</si>
  <si>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</si>
  <si>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</si>
  <si>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</si>
  <si>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</si>
  <si>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</si>
  <si>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</si>
  <si>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</si>
  <si>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</si>
  <si>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</si>
  <si>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</si>
  <si>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</si>
  <si>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</si>
  <si>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</si>
  <si>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</si>
  <si>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</si>
  <si>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</si>
  <si>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</si>
  <si>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</si>
  <si>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</si>
  <si>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</si>
  <si>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</si>
  <si>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</si>
  <si>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</si>
  <si>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</si>
  <si>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</si>
  <si>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</si>
  <si>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</si>
  <si>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</si>
  <si>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</si>
  <si>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</si>
  <si>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</si>
  <si>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</si>
  <si>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</si>
  <si>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</si>
  <si>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</si>
  <si>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</si>
  <si>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</si>
  <si>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</si>
  <si>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</si>
  <si>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</si>
  <si>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</si>
  <si>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</si>
  <si>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</si>
  <si>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</si>
  <si>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</si>
  <si>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</si>
  <si>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</si>
  <si>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</si>
  <si>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</si>
  <si>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</si>
  <si>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</si>
  <si>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</si>
  <si>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</si>
  <si>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</si>
  <si>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</si>
  <si>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</si>
  <si>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</si>
  <si>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</si>
  <si>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</si>
  <si>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</si>
  <si>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</si>
  <si>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</si>
  <si>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</si>
  <si>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</si>
  <si>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</si>
  <si>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</si>
  <si>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</si>
  <si>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</si>
  <si>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</si>
  <si>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</si>
  <si>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</si>
  <si>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</si>
  <si>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</si>
  <si>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</si>
  <si>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</si>
  <si>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</si>
  <si>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</si>
  <si>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</si>
  <si>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</si>
  <si>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</si>
  <si>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</si>
  <si>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</si>
  <si>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</si>
  <si>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</si>
  <si>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</si>
  <si>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</si>
  <si>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</si>
  <si>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</si>
  <si>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</si>
  <si>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</si>
  <si>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</si>
  <si>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</si>
  <si>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</si>
  <si>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</si>
  <si>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</si>
  <si>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</si>
  <si>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</si>
  <si>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</si>
  <si>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</si>
  <si>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</si>
  <si>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</si>
  <si>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</si>
  <si>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</si>
  <si>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</si>
  <si>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</si>
  <si>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</si>
  <si>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</si>
  <si>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</si>
  <si>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</si>
  <si>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</si>
  <si>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</si>
  <si>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</si>
  <si>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</si>
  <si>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</si>
  <si>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</si>
  <si>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</si>
  <si>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</si>
  <si>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</si>
  <si>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</si>
  <si>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</si>
  <si>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</si>
  <si>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</si>
  <si>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</si>
  <si>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</si>
  <si>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</si>
  <si>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</si>
  <si>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</si>
  <si>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</si>
  <si>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</si>
  <si>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</si>
  <si>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</si>
  <si>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</si>
  <si>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</si>
  <si>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</si>
  <si>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</si>
  <si>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</si>
  <si>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</si>
  <si>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</si>
  <si>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</si>
  <si>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</si>
  <si>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</si>
  <si>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</si>
  <si>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</si>
  <si>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</si>
  <si>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</si>
  <si>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</si>
  <si>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</si>
  <si>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</si>
  <si>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</si>
  <si>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</si>
  <si>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</si>
  <si>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</si>
  <si>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</si>
  <si>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</si>
  <si>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</si>
  <si>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</si>
  <si>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</si>
  <si>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</si>
  <si>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</si>
  <si>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</si>
  <si>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</si>
  <si>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</si>
  <si>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</si>
  <si>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</si>
  <si>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</si>
  <si>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</si>
  <si>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</si>
  <si>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</si>
  <si>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</si>
  <si>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</si>
  <si>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</si>
  <si>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</si>
  <si>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</si>
  <si>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</si>
  <si>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</si>
  <si>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</si>
  <si>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</si>
  <si>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</si>
  <si>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</si>
  <si>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</si>
  <si>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</si>
  <si>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</si>
  <si>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</si>
  <si>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</si>
  <si>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</si>
  <si>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</si>
  <si>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</si>
  <si>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</si>
  <si>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</si>
  <si>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</si>
  <si>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</si>
  <si>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</si>
  <si>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</si>
  <si>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</si>
  <si>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</si>
  <si>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</si>
  <si>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</si>
  <si>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</si>
  <si>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</si>
  <si>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</si>
  <si>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</si>
  <si>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</si>
  <si>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</si>
  <si>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</si>
  <si>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</si>
  <si>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</si>
  <si>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</si>
  <si>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</si>
  <si>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</si>
  <si>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</si>
  <si>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</si>
  <si>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</si>
  <si>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</si>
  <si>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</si>
  <si>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</si>
  <si>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</si>
  <si>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</si>
  <si>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</si>
  <si>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</si>
  <si>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</si>
  <si>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</si>
  <si>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</si>
  <si>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</si>
  <si>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</si>
  <si>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</si>
  <si>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</si>
  <si>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</si>
  <si>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</si>
  <si>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</si>
  <si>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</si>
  <si>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</si>
  <si>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</si>
  <si>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</si>
  <si>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</si>
  <si>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</si>
  <si>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</si>
  <si>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</si>
  <si>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</si>
  <si>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</si>
  <si>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</si>
  <si>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</si>
  <si>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</si>
  <si>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</si>
  <si>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</si>
  <si>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</si>
  <si>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</si>
  <si>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</si>
  <si>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</si>
  <si>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</si>
  <si>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</si>
  <si>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</si>
  <si>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</si>
  <si>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</si>
  <si>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</si>
  <si>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</si>
  <si>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</si>
  <si>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</si>
  <si>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</si>
  <si>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</si>
  <si>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</si>
  <si>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</si>
  <si>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</si>
  <si>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</si>
  <si>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</si>
  <si>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</si>
  <si>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</si>
  <si>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</si>
  <si>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</si>
  <si>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</si>
  <si>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</si>
  <si>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</si>
  <si>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</si>
  <si>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</si>
  <si>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</si>
  <si>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</si>
  <si>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</si>
  <si>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</si>
  <si>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</si>
  <si>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</si>
  <si>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</si>
  <si>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</si>
  <si>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</si>
  <si>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</si>
  <si>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</si>
  <si>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</si>
  <si>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</si>
  <si>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</si>
  <si>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</si>
  <si>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</si>
  <si>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</si>
  <si>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</si>
  <si>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</si>
  <si>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</si>
  <si>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</si>
  <si>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</si>
  <si>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</si>
  <si>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</si>
  <si>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</si>
  <si>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</si>
  <si>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</si>
  <si>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</si>
  <si>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</si>
  <si>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</si>
  <si>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</si>
  <si>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</si>
  <si>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</si>
  <si>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</si>
  <si>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</si>
  <si>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</si>
  <si>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</si>
  <si>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</si>
  <si>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</si>
  <si>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</si>
  <si>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</si>
  <si>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</si>
  <si>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</si>
  <si>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</si>
  <si>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</si>
  <si>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</si>
  <si>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</si>
  <si>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</si>
  <si>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</si>
  <si>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</si>
  <si>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</si>
  <si>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</si>
  <si>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</si>
  <si>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</si>
  <si>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</si>
  <si>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</si>
  <si>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</si>
  <si>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</si>
  <si>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</si>
  <si>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</si>
  <si>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</si>
  <si>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</si>
  <si>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</si>
  <si>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</si>
  <si>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</si>
  <si>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</si>
  <si>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</si>
  <si>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</si>
  <si>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</si>
  <si>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</si>
  <si>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</si>
  <si>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</si>
  <si>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</si>
  <si>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</si>
  <si>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</si>
  <si>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</si>
  <si>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</si>
  <si>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</si>
  <si>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</si>
  <si>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</si>
  <si>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</si>
  <si>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</si>
  <si>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</si>
  <si>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</si>
  <si>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</si>
  <si>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</si>
  <si>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</si>
  <si>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</si>
  <si>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</si>
  <si>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</si>
  <si>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</si>
  <si>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</si>
  <si>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</si>
  <si>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</si>
  <si>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</si>
  <si>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</si>
  <si>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</si>
  <si>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</si>
  <si>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</si>
  <si>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</si>
  <si>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</si>
  <si>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</si>
  <si>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</si>
  <si>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</si>
  <si>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</si>
  <si>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</si>
  <si>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</si>
  <si>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</si>
  <si>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</si>
  <si>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</si>
  <si>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</si>
  <si>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</si>
  <si>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</si>
  <si>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</si>
  <si>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</si>
  <si>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</si>
  <si>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</si>
  <si>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</si>
  <si>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</si>
  <si>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</si>
  <si>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</si>
  <si>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</si>
  <si>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</si>
  <si>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</si>
  <si>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</si>
  <si>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</si>
  <si>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</si>
  <si>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</si>
  <si>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</si>
  <si>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</si>
  <si>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</si>
  <si>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</si>
  <si>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</si>
  <si>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</si>
  <si>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</si>
  <si>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</si>
  <si>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</si>
  <si>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</si>
  <si>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</si>
  <si>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</si>
  <si>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</si>
  <si>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</si>
  <si>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</si>
  <si>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</si>
  <si>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</si>
  <si>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</si>
  <si>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</si>
  <si>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</si>
  <si>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</si>
  <si>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</si>
  <si>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</si>
  <si>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</si>
  <si>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</si>
  <si>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</si>
  <si>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</si>
  <si>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</si>
  <si>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</si>
  <si>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</si>
  <si>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</si>
  <si>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</si>
  <si>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</si>
  <si>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</si>
  <si>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</si>
  <si>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</si>
  <si>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</si>
  <si>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</si>
  <si>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</si>
  <si>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</si>
  <si>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</si>
  <si>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</si>
  <si>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</si>
  <si>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</si>
  <si>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</si>
  <si>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</si>
  <si>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</si>
  <si>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</si>
  <si>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</si>
  <si>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</si>
  <si>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</si>
  <si>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</si>
  <si>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</si>
  <si>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</si>
  <si>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</si>
  <si>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</si>
  <si>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</si>
  <si>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</si>
  <si>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</si>
  <si>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</si>
  <si>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</si>
  <si>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</si>
  <si>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</si>
  <si>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</si>
  <si>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</si>
  <si>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</si>
  <si>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</si>
  <si>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</si>
  <si>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</si>
  <si>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</si>
  <si>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</si>
  <si>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</si>
  <si>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</si>
  <si>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</si>
  <si>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</si>
  <si>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</si>
  <si>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</si>
  <si>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</si>
  <si>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</si>
  <si>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</si>
  <si>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</si>
  <si>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</si>
  <si>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</si>
  <si>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</si>
  <si>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</si>
  <si>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</si>
  <si>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</si>
  <si>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</si>
  <si>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</si>
  <si>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</si>
  <si>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</si>
  <si>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</si>
  <si>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</si>
  <si>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</si>
  <si>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</si>
  <si>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</si>
  <si>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</si>
  <si>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</si>
  <si>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</si>
  <si>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</si>
  <si>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</si>
  <si>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</si>
  <si>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</si>
  <si>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</si>
  <si>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</si>
  <si>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</si>
  <si>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</si>
  <si>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</si>
  <si>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</si>
  <si>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</si>
  <si>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</si>
  <si>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</si>
  <si>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</si>
  <si>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</si>
  <si>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</si>
  <si>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</si>
  <si>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</si>
  <si>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</si>
  <si>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</si>
  <si>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</si>
  <si>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</si>
  <si>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</si>
  <si>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</si>
  <si>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</si>
  <si>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</si>
  <si>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</si>
  <si>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</si>
  <si>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</si>
  <si>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</si>
  <si>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</si>
  <si>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</si>
  <si>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</si>
  <si>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</si>
  <si>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</si>
  <si>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</si>
  <si>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</si>
  <si>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</si>
  <si>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</si>
  <si>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</si>
  <si>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</si>
  <si>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</si>
  <si>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</si>
  <si>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</si>
  <si>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</si>
  <si>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</si>
  <si>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</si>
  <si>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</si>
  <si>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</si>
  <si>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</si>
  <si>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</si>
  <si>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</si>
  <si>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</si>
  <si>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</si>
  <si>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</si>
  <si>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</si>
  <si>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</si>
  <si>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</si>
  <si>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</si>
  <si>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</si>
  <si>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</si>
  <si>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</si>
  <si>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</si>
  <si>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</si>
  <si>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</si>
  <si>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</si>
  <si>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</si>
  <si>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</si>
  <si>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</si>
  <si>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</si>
  <si>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</si>
  <si>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</si>
  <si>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</si>
  <si>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</si>
  <si>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</si>
  <si>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</si>
  <si>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</si>
  <si>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</si>
  <si>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</si>
  <si>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</si>
  <si>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</si>
  <si>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</si>
  <si>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</si>
  <si>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</si>
  <si>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</si>
  <si>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</si>
  <si>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</si>
  <si>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</si>
  <si>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</si>
  <si>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</si>
  <si>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</si>
  <si>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</si>
  <si>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</si>
  <si>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</si>
  <si>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</si>
  <si>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</si>
  <si>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</si>
  <si>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</si>
  <si>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</si>
  <si>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</si>
  <si>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</si>
  <si>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</si>
  <si>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</si>
  <si>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</si>
  <si>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</si>
  <si>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</si>
  <si>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</si>
  <si>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</si>
  <si>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</si>
  <si>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</si>
  <si>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</si>
  <si>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</si>
  <si>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</si>
  <si>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</si>
  <si>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</si>
  <si>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</si>
  <si>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</si>
  <si>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</si>
  <si>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</si>
  <si>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</si>
  <si>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</si>
  <si>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</si>
  <si>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</si>
  <si>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</si>
  <si>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</si>
  <si>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</si>
  <si>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</si>
  <si>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</si>
  <si>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</si>
  <si>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</si>
  <si>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</si>
  <si>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</si>
  <si>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</si>
  <si>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</si>
  <si>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</si>
  <si>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</si>
  <si>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</si>
  <si>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</si>
  <si>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</si>
  <si>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</si>
  <si>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</si>
  <si>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</si>
  <si>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</si>
  <si>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</si>
  <si>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</si>
  <si>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</si>
  <si>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</si>
  <si>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</si>
  <si>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</si>
  <si>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</si>
  <si>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</si>
  <si>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</si>
  <si>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</si>
  <si>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</si>
  <si>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</si>
  <si>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</si>
  <si>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</si>
  <si>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</si>
  <si>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</si>
  <si>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</si>
  <si>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</si>
  <si>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</si>
  <si>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</si>
  <si>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</si>
  <si>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</si>
  <si>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</si>
  <si>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</si>
  <si>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</si>
  <si>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</si>
  <si>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</si>
  <si>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</si>
  <si>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</si>
  <si>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</si>
  <si>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</si>
  <si>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</si>
  <si>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</si>
  <si>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</si>
  <si>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</si>
  <si>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</si>
  <si>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</si>
  <si>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</si>
  <si>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</si>
  <si>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</si>
  <si>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</si>
  <si>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</si>
  <si>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</si>
  <si>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</si>
  <si>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</si>
  <si>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</si>
  <si>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</si>
  <si>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</si>
  <si>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</si>
  <si>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</si>
  <si>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</si>
  <si>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</si>
  <si>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</si>
  <si>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</si>
  <si>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</si>
  <si>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</si>
  <si>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</si>
  <si>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</si>
  <si>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</si>
  <si>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</si>
  <si>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</si>
  <si>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</si>
  <si>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</si>
  <si>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</si>
  <si>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</si>
  <si>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</si>
  <si>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</si>
  <si>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</si>
  <si>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</si>
  <si>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</si>
  <si>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</si>
  <si>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</si>
  <si>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</si>
  <si>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</si>
  <si>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</si>
  <si>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</si>
  <si>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</si>
  <si>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</si>
  <si>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</si>
  <si>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</si>
  <si>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</si>
  <si>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</si>
  <si>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</si>
  <si>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</si>
  <si>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</si>
  <si>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</si>
  <si>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</si>
  <si>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</si>
  <si>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</si>
  <si>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</si>
  <si>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</si>
  <si>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</si>
  <si>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</si>
  <si>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</si>
  <si>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</si>
  <si>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</si>
  <si>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</si>
  <si>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</si>
  <si>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</si>
  <si>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</si>
  <si>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</si>
  <si>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</si>
  <si>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</si>
  <si>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</si>
  <si>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</si>
  <si>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</si>
  <si>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</si>
  <si>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</si>
  <si>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</si>
  <si>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</si>
  <si>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</si>
  <si>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</si>
  <si>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</si>
  <si>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</si>
  <si>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</si>
  <si>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</si>
  <si>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</si>
  <si>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</si>
  <si>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</si>
  <si>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</si>
  <si>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</si>
  <si>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</si>
  <si>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</si>
  <si>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</si>
  <si>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</si>
  <si>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</si>
  <si>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</si>
  <si>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</si>
  <si>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</si>
  <si>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</si>
  <si>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</si>
  <si>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</si>
  <si>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</si>
  <si>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</si>
  <si>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</si>
  <si>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</si>
  <si>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</si>
  <si>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</si>
  <si>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</si>
  <si>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</si>
  <si>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</si>
  <si>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</si>
  <si>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</si>
  <si>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</si>
  <si>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</si>
  <si>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</si>
  <si>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</si>
  <si>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</si>
  <si>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</si>
  <si>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</si>
  <si>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</si>
  <si>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</si>
  <si>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</si>
  <si>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</si>
  <si>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</si>
  <si>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</si>
  <si>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</si>
  <si>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</si>
  <si>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</si>
  <si>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</si>
  <si>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</si>
  <si>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</si>
  <si>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</si>
  <si>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</si>
  <si>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</si>
  <si>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</si>
  <si>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</si>
  <si>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</si>
  <si>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</si>
  <si>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</si>
  <si>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</si>
  <si>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</si>
  <si>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</si>
  <si>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</si>
  <si>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</si>
  <si>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</si>
  <si>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</si>
  <si>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</si>
  <si>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</si>
  <si>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</si>
  <si>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</si>
  <si>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</si>
  <si>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</si>
  <si>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</si>
  <si>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</si>
  <si>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</si>
  <si>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</si>
  <si>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</si>
  <si>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</si>
  <si>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</si>
  <si>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</si>
  <si>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</si>
  <si>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</si>
  <si>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</si>
  <si>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</si>
  <si>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</si>
  <si>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</si>
  <si>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</si>
  <si>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</si>
  <si>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</si>
  <si>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</si>
  <si>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</si>
  <si>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</si>
  <si>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</si>
  <si>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</si>
  <si>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</si>
  <si>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</si>
  <si>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</si>
  <si>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</si>
  <si>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</si>
  <si>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</si>
  <si>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</si>
  <si>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</si>
  <si>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</si>
  <si>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</si>
  <si>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</si>
  <si>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</si>
  <si>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</si>
  <si>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</si>
  <si>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</si>
  <si>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</si>
  <si>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</si>
  <si>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</si>
  <si>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</si>
  <si>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</si>
  <si>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</si>
  <si>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</si>
  <si>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</si>
  <si>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</si>
  <si>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</si>
  <si>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</si>
  <si>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</si>
  <si>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</si>
  <si>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</si>
  <si>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</si>
  <si>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</si>
  <si>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</si>
  <si>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</si>
  <si>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</si>
  <si>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</si>
  <si>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</si>
  <si>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</si>
  <si>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</si>
  <si>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</si>
  <si>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</si>
  <si>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</si>
  <si>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</si>
  <si>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</si>
  <si>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</si>
  <si>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</si>
  <si>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</si>
  <si>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</si>
  <si>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</si>
  <si>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</si>
  <si>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</si>
  <si>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</si>
  <si>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</si>
  <si>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</si>
  <si>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</si>
  <si>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</si>
  <si>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</si>
  <si>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</si>
  <si>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</si>
  <si>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</si>
  <si>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</si>
  <si>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</si>
  <si>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</si>
  <si>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</si>
  <si>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</si>
  <si>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</si>
  <si>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</si>
  <si>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</si>
  <si>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</si>
  <si>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</si>
  <si>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</si>
  <si>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</si>
  <si>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</si>
  <si>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</si>
  <si>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</si>
  <si>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</si>
  <si>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</si>
  <si>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</si>
  <si>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</si>
  <si>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</si>
  <si>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</si>
  <si>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</si>
  <si>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</si>
  <si>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</si>
  <si>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</si>
  <si>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</si>
  <si>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</si>
  <si>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</si>
  <si>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</si>
  <si>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</si>
  <si>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</si>
  <si>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</si>
  <si>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</si>
  <si>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</si>
  <si>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</si>
  <si>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</si>
  <si>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</si>
  <si>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</si>
  <si>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</si>
  <si>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</si>
  <si>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</si>
  <si>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</si>
  <si>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</si>
  <si>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</si>
  <si>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</si>
  <si>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</si>
  <si>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</si>
  <si>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</si>
  <si>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</si>
  <si>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</si>
  <si>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</si>
  <si>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</si>
  <si>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</si>
  <si>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</si>
  <si>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</si>
  <si>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</si>
  <si>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</si>
  <si>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</si>
  <si>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</si>
  <si>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</si>
  <si>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</si>
  <si>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</si>
  <si>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</si>
  <si>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</si>
  <si>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</si>
  <si>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</si>
  <si>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</si>
  <si>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</si>
  <si>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</si>
  <si>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</si>
  <si>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</si>
  <si>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</si>
  <si>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</si>
  <si>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</si>
  <si>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</si>
  <si>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</si>
  <si>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</si>
  <si>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</si>
  <si>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</si>
  <si>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</si>
  <si>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</si>
  <si>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</si>
  <si>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</si>
  <si>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</si>
  <si>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</si>
  <si>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</si>
  <si>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</si>
  <si>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</si>
  <si>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</si>
  <si>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</si>
  <si>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</si>
  <si>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</si>
  <si>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</si>
  <si>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</si>
  <si>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</si>
  <si>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</si>
  <si>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</si>
  <si>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</si>
  <si>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</si>
  <si>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</si>
  <si>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</si>
  <si>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</si>
  <si>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</si>
  <si>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</si>
  <si>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</si>
  <si>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</si>
  <si>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</si>
  <si>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</si>
  <si>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</si>
  <si>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</si>
  <si>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</si>
  <si>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</si>
  <si>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</si>
  <si>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</si>
  <si>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</si>
  <si>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</si>
  <si>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</si>
  <si>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</si>
  <si>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</si>
  <si>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</si>
  <si>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</si>
  <si>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</si>
  <si>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</si>
  <si>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</si>
  <si>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</si>
  <si>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</si>
  <si>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</si>
  <si>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</si>
  <si>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</si>
  <si>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</si>
  <si>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</si>
  <si>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</si>
  <si>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</si>
  <si>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</si>
  <si>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</si>
  <si>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</si>
  <si>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</si>
  <si>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</si>
  <si>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</si>
  <si>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</si>
  <si>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</si>
  <si>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</si>
  <si>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</si>
  <si>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</si>
  <si>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</si>
  <si>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</si>
  <si>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</si>
  <si>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</si>
  <si>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</si>
  <si>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</si>
  <si>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</si>
  <si>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</si>
  <si>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</si>
  <si>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</si>
  <si>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</si>
  <si>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</si>
  <si>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</si>
  <si>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</si>
  <si>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</si>
  <si>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</si>
  <si>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</si>
  <si>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</si>
  <si>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</si>
  <si>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</si>
  <si>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</si>
  <si>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</si>
  <si>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</si>
  <si>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</si>
  <si>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</si>
  <si>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</si>
  <si>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</si>
  <si>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</si>
  <si>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</si>
  <si>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</si>
  <si>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</si>
  <si>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</si>
  <si>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</si>
  <si>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</si>
  <si>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</si>
  <si>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</si>
  <si>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</si>
  <si>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</si>
  <si>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</si>
  <si>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</si>
  <si>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</si>
  <si>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</si>
  <si>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</si>
  <si>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</si>
  <si>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</si>
  <si>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</si>
  <si>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</si>
  <si>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</si>
  <si>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</si>
  <si>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</si>
  <si>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</si>
  <si>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</si>
  <si>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</si>
  <si>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</si>
  <si>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</si>
  <si>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</si>
  <si>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</si>
  <si>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</si>
  <si>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</si>
  <si>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</si>
  <si>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</si>
  <si>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</si>
  <si>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</si>
  <si>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</si>
  <si>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</si>
  <si>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</si>
  <si>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</si>
  <si>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</si>
  <si>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</si>
  <si>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</si>
  <si>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</si>
  <si>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</si>
  <si>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</si>
  <si>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</si>
  <si>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</si>
  <si>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</si>
  <si>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</si>
  <si>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</si>
  <si>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</si>
  <si>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</si>
  <si>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</si>
  <si>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</si>
  <si>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</si>
  <si>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</si>
  <si>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</si>
  <si>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</si>
  <si>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</si>
  <si>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</si>
  <si>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</si>
  <si>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</si>
  <si>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</si>
  <si>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</si>
  <si>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</si>
  <si>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</si>
  <si>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</si>
  <si>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</si>
  <si>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</si>
  <si>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</si>
  <si>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</si>
  <si>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</si>
  <si>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</si>
  <si>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</si>
  <si>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</si>
  <si>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</si>
  <si>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</si>
  <si>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</si>
  <si>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</si>
  <si>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</si>
  <si>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</si>
  <si>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</si>
  <si>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</si>
  <si>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</si>
  <si>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</si>
  <si>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</si>
  <si>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</si>
  <si>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</si>
  <si>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</si>
  <si>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</si>
  <si>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</si>
  <si>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</si>
  <si>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</si>
  <si>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</si>
  <si>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</si>
  <si>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</si>
  <si>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</si>
  <si>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</si>
  <si>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</si>
  <si>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</si>
  <si>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</si>
  <si>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</si>
  <si>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</si>
  <si>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</si>
  <si>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</si>
  <si>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</si>
  <si>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</si>
  <si>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</si>
  <si>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</si>
  <si>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</si>
  <si>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</si>
  <si>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</si>
  <si>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</si>
  <si>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</si>
  <si>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</si>
  <si>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</si>
  <si>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</si>
  <si>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</si>
  <si>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</si>
  <si>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</si>
  <si>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</si>
  <si>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</si>
  <si>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</si>
  <si>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</si>
  <si>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</si>
  <si>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</si>
  <si>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</si>
  <si>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</si>
  <si>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</si>
  <si>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</si>
  <si>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</si>
  <si>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</si>
  <si>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</si>
  <si>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</si>
  <si>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</si>
  <si>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</si>
  <si>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</si>
  <si>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</si>
  <si>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</si>
  <si>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</si>
  <si>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</si>
  <si>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</si>
  <si>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</si>
  <si>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</si>
  <si>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</si>
  <si>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</si>
  <si>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</si>
  <si>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</si>
  <si>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</si>
  <si>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</si>
  <si>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</si>
  <si>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</si>
  <si>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</si>
  <si>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</si>
  <si>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</si>
  <si>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</si>
  <si>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</si>
  <si>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</si>
  <si>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</si>
  <si>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</si>
  <si>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</si>
  <si>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</si>
  <si>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</si>
  <si>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</si>
  <si>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</si>
  <si>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</si>
  <si>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</si>
  <si>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</si>
  <si>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</si>
  <si>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</si>
  <si>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</si>
  <si>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</si>
  <si>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</si>
  <si>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</si>
  <si>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</si>
  <si>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</si>
  <si>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</si>
  <si>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</si>
  <si>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</si>
  <si>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</si>
  <si>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</si>
  <si>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</si>
  <si>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</si>
  <si>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</si>
  <si>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</si>
  <si>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</si>
  <si>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</si>
  <si>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</si>
  <si>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</si>
  <si>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</si>
  <si>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</si>
  <si>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</si>
  <si>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</si>
  <si>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</si>
  <si>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</si>
  <si>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</si>
  <si>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</si>
  <si>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</si>
  <si>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</si>
  <si>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</si>
  <si>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</si>
  <si>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</si>
  <si>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</si>
  <si>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</si>
  <si>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</si>
  <si>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</si>
  <si>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</si>
  <si>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</si>
  <si>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</si>
  <si>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</si>
  <si>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</si>
  <si>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</si>
  <si>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</si>
  <si>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</si>
  <si>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</si>
  <si>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</si>
  <si>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</si>
  <si>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</si>
  <si>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</si>
  <si>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</si>
  <si>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</si>
  <si>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</si>
  <si>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</si>
  <si>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</si>
  <si>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</si>
  <si>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</si>
  <si>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</si>
  <si>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</si>
  <si>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</si>
  <si>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</si>
  <si>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</si>
  <si>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</si>
  <si>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</si>
  <si>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</si>
  <si>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</si>
  <si>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</si>
  <si>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</si>
  <si>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</si>
  <si>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</si>
  <si>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</si>
  <si>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</si>
  <si>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</si>
  <si>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</si>
  <si>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</si>
  <si>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</si>
  <si>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</si>
  <si>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</si>
  <si>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</si>
  <si>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</si>
  <si>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</si>
  <si>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</si>
  <si>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</si>
  <si>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</si>
  <si>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</si>
  <si>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</si>
  <si>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</si>
  <si>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</si>
  <si>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</si>
  <si>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</si>
  <si>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</si>
  <si>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</si>
  <si>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</si>
  <si>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</si>
  <si>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</si>
  <si>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</si>
  <si>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</si>
  <si>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</si>
  <si>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</si>
  <si>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</si>
  <si>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</si>
  <si>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</si>
  <si>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</si>
  <si>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</si>
  <si>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</si>
  <si>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</si>
  <si>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</si>
  <si>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</si>
  <si>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</si>
  <si>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</si>
  <si>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</si>
  <si>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</si>
  <si>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</si>
  <si>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</si>
  <si>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</si>
  <si>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</si>
  <si>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</si>
  <si>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</si>
  <si>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</si>
  <si>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</si>
  <si>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</si>
  <si>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</si>
  <si>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</si>
  <si>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</si>
  <si>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</si>
  <si>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</si>
  <si>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</si>
  <si>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</si>
  <si>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</si>
  <si>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</si>
  <si>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</si>
  <si>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</si>
  <si>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</si>
  <si>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</si>
  <si>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</si>
  <si>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</si>
  <si>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</si>
  <si>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</si>
  <si>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</si>
  <si>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</si>
  <si>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</si>
  <si>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</si>
  <si>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</si>
  <si>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</si>
  <si>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</si>
  <si>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</si>
  <si>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</si>
  <si>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</si>
  <si>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</si>
  <si>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</si>
  <si>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</si>
  <si>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</si>
  <si>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</si>
  <si>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</si>
  <si>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</si>
  <si>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</si>
  <si>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</si>
  <si>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</si>
  <si>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</si>
  <si>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</si>
  <si>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</si>
  <si>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</si>
  <si>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</si>
  <si>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</si>
  <si>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</si>
  <si>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</si>
  <si>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</si>
  <si>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</si>
  <si>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</si>
  <si>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</si>
  <si>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</si>
  <si>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</si>
  <si>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</si>
  <si>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</si>
  <si>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</si>
  <si>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</si>
  <si>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</si>
  <si>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</si>
  <si>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</si>
  <si>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</si>
  <si>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</si>
  <si>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</si>
  <si>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</si>
  <si>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</si>
  <si>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</si>
  <si>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</si>
  <si>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</si>
  <si>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</si>
  <si>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</si>
  <si>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</si>
  <si>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</si>
  <si>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</si>
  <si>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</si>
  <si>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</si>
  <si>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</si>
  <si>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</si>
  <si>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</si>
  <si>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</si>
  <si>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</si>
  <si>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</si>
  <si>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</si>
  <si>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</si>
  <si>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</si>
  <si>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</si>
  <si>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</si>
  <si>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</si>
  <si>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</si>
  <si>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</si>
  <si>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</si>
  <si>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</si>
  <si>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</si>
  <si>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</si>
  <si>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</si>
  <si>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</si>
  <si>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</si>
  <si>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</si>
  <si>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</si>
  <si>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</si>
  <si>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</si>
  <si>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</si>
  <si>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</si>
  <si>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</si>
  <si>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</si>
  <si>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</si>
  <si>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</si>
  <si>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</si>
  <si>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</si>
  <si>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</si>
  <si>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</si>
  <si>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</si>
  <si>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</si>
  <si>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</si>
  <si>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</si>
  <si>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</si>
  <si>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</si>
  <si>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</si>
  <si>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</si>
  <si>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</si>
  <si>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</si>
  <si>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</si>
  <si>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</si>
  <si>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</si>
  <si>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</si>
  <si>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</si>
  <si>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</si>
  <si>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</si>
  <si>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</si>
  <si>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</si>
  <si>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</si>
  <si>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</si>
  <si>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</si>
  <si>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</si>
  <si>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</si>
  <si>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</si>
  <si>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</si>
  <si>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</si>
  <si>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</si>
  <si>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</si>
  <si>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</si>
  <si>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</si>
  <si>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</si>
  <si>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</si>
  <si>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</si>
  <si>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</si>
  <si>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</si>
  <si>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</si>
  <si>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</si>
  <si>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</si>
  <si>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</si>
  <si>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</si>
  <si>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</si>
  <si>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</si>
  <si>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</si>
  <si>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</si>
  <si>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</si>
  <si>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</si>
  <si>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</si>
  <si>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</si>
  <si>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</si>
  <si>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</si>
  <si>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</si>
  <si>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</si>
  <si>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</si>
  <si>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</si>
  <si>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</si>
  <si>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</si>
  <si>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</si>
  <si>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</si>
  <si>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</si>
  <si>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</si>
  <si>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</si>
  <si>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</si>
  <si>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</si>
  <si>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</si>
  <si>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</si>
  <si>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</si>
  <si>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</si>
  <si>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</si>
  <si>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</si>
  <si>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</si>
  <si>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</si>
  <si>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</si>
  <si>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</si>
  <si>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</si>
  <si>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</si>
  <si>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</si>
  <si>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</si>
  <si>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</si>
  <si>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</si>
  <si>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</si>
  <si>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</si>
  <si>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</si>
  <si>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</si>
  <si>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</si>
  <si>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</si>
  <si>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</si>
  <si>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</si>
  <si>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</si>
  <si>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</si>
  <si>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</si>
  <si>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</si>
  <si>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</si>
  <si>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</si>
  <si>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</si>
  <si>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</si>
  <si>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</si>
  <si>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</si>
  <si>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</si>
  <si>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</si>
  <si>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</si>
  <si>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</si>
  <si>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</si>
  <si>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</si>
  <si>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</si>
  <si>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</si>
  <si>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</si>
  <si>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</si>
  <si>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</si>
  <si>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</si>
  <si>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</si>
  <si>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</si>
  <si>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</si>
  <si>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</si>
  <si>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</si>
  <si>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</si>
  <si>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</si>
  <si>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</si>
  <si>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</si>
  <si>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</si>
  <si>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</si>
  <si>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</si>
  <si>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</si>
  <si>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</si>
  <si>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</si>
  <si>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</si>
  <si>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</si>
  <si>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</si>
  <si>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</si>
  <si>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</si>
  <si>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</si>
  <si>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</si>
  <si>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</si>
  <si>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</si>
  <si>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</si>
  <si>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</si>
  <si>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</si>
  <si>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</si>
  <si>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</si>
  <si>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</si>
  <si>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</si>
  <si>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</si>
  <si>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</si>
  <si>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</si>
  <si>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</si>
  <si>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</si>
  <si>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</si>
  <si>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</si>
  <si>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</si>
  <si>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</si>
  <si>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</si>
  <si>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</si>
  <si>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</si>
  <si>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</si>
  <si>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</si>
  <si>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</si>
  <si>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</si>
  <si>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</si>
  <si>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</si>
  <si>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</si>
  <si>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</si>
  <si>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</si>
  <si>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</si>
  <si>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</si>
  <si>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</si>
  <si>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</si>
  <si>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</si>
  <si>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</si>
  <si>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</si>
  <si>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</si>
  <si>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</si>
  <si>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</si>
  <si>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</si>
  <si>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</si>
  <si>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</si>
  <si>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</si>
  <si>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</si>
  <si>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</si>
  <si>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</si>
  <si>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</si>
  <si>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</si>
  <si>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</si>
  <si>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</si>
  <si>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</si>
  <si>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</si>
  <si>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</si>
  <si>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</si>
  <si>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</si>
  <si>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</si>
  <si>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</si>
  <si>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</si>
  <si>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</si>
  <si>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</si>
  <si>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</si>
  <si>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</si>
  <si>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</si>
  <si>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</si>
  <si>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</si>
  <si>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</si>
  <si>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</si>
  <si>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</si>
  <si>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</si>
  <si>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</si>
  <si>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</si>
  <si>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</si>
  <si>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</si>
  <si>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</si>
  <si>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</si>
  <si>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</si>
  <si>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</si>
  <si>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</si>
  <si>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</si>
  <si>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</si>
  <si>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</si>
  <si>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</si>
  <si>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</si>
  <si>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</si>
  <si>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</si>
  <si>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</si>
  <si>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</si>
  <si>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</si>
  <si>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</si>
  <si>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</si>
  <si>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</si>
  <si>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</si>
  <si>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</si>
  <si>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</si>
  <si>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</si>
  <si>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</si>
  <si>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</si>
  <si>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</si>
  <si>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</si>
  <si>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</si>
  <si>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</si>
  <si>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</si>
  <si>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</si>
  <si>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</si>
  <si>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</si>
  <si>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</si>
  <si>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</si>
  <si>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</si>
  <si>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</si>
  <si>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</si>
  <si>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</si>
  <si>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</si>
  <si>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</si>
  <si>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</si>
  <si>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</si>
  <si>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</si>
  <si>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</si>
  <si>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</si>
  <si>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</si>
  <si>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</si>
  <si>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</si>
  <si>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</si>
  <si>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</si>
  <si>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</si>
  <si>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</si>
  <si>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</si>
  <si>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</si>
  <si>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</si>
  <si>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</si>
  <si>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</si>
  <si>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</si>
  <si>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</si>
  <si>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</si>
  <si>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</si>
  <si>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</si>
  <si>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</si>
  <si>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</si>
  <si>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</si>
  <si>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</si>
  <si>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</si>
  <si>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</si>
  <si>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</si>
  <si>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</si>
  <si>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</si>
  <si>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</si>
  <si>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</si>
  <si>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</si>
  <si>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</si>
  <si>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</si>
  <si>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</si>
  <si>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</si>
  <si>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</si>
  <si>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</si>
  <si>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</si>
  <si>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</si>
  <si>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</si>
  <si>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</si>
  <si>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</si>
  <si>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</si>
  <si>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</si>
  <si>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</si>
  <si>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</si>
  <si>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</si>
  <si>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</si>
  <si>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</si>
  <si>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</si>
  <si>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</si>
  <si>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</si>
  <si>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</si>
  <si>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</si>
  <si>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</si>
  <si>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</si>
  <si>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</si>
  <si>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</si>
  <si>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</si>
  <si>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</si>
  <si>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</si>
  <si>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</si>
  <si>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</si>
  <si>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</si>
  <si>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</si>
  <si>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</si>
  <si>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</si>
  <si>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</si>
  <si>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</si>
  <si>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</si>
  <si>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</si>
  <si>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</si>
  <si>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</si>
  <si>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</si>
  <si>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</si>
  <si>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</si>
  <si>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</si>
  <si>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</si>
  <si>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</si>
  <si>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</si>
  <si>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</si>
  <si>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</si>
  <si>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</si>
  <si>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</si>
  <si>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</si>
  <si>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</si>
  <si>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</si>
  <si>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</si>
  <si>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</si>
  <si>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</si>
  <si>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</si>
  <si>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</si>
  <si>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</si>
  <si>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</si>
  <si>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</si>
  <si>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</si>
  <si>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</si>
  <si>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</si>
  <si>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</si>
  <si>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</si>
  <si>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</si>
  <si>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</si>
  <si>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</si>
  <si>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</si>
  <si>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</si>
  <si>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</si>
  <si>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</si>
  <si>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</si>
  <si>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</si>
  <si>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</si>
  <si>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</si>
  <si>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</si>
  <si>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</si>
  <si>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</si>
  <si>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</si>
  <si>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</si>
  <si>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</si>
  <si>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</si>
  <si>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</si>
  <si>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</si>
  <si>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</si>
  <si>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</si>
  <si>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</si>
  <si>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</si>
  <si>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</si>
  <si>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</si>
  <si>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</si>
  <si>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</si>
  <si>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</si>
  <si>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</si>
  <si>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</si>
  <si>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</si>
  <si>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</si>
  <si>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</si>
  <si>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</si>
  <si>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</si>
  <si>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</si>
  <si>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</si>
  <si>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</si>
  <si>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</si>
  <si>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</si>
  <si>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</si>
  <si>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</si>
  <si>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</si>
  <si>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</si>
  <si>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</si>
  <si>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</si>
  <si>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</si>
  <si>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</si>
  <si>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</si>
  <si>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</si>
  <si>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</si>
  <si>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</si>
  <si>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</si>
  <si>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</si>
  <si>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</si>
  <si>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</si>
  <si>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</si>
  <si>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</si>
  <si>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</si>
  <si>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</si>
  <si>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</si>
  <si>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</si>
  <si>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</si>
  <si>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</si>
  <si>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</si>
  <si>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</si>
  <si>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</si>
  <si>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</si>
  <si>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</si>
  <si>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</si>
  <si>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</si>
  <si>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</si>
  <si>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</si>
  <si>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</si>
  <si>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</si>
  <si>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</si>
  <si>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</si>
  <si>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</si>
  <si>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</si>
  <si>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</si>
  <si>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</si>
  <si>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</si>
  <si>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</si>
  <si>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</si>
  <si>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</si>
  <si>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</si>
  <si>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</si>
  <si>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</si>
  <si>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</si>
  <si>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</si>
  <si>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</si>
  <si>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</si>
  <si>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</si>
  <si>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</si>
  <si>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</si>
  <si>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</si>
  <si>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</si>
  <si>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</si>
  <si>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</si>
  <si>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</si>
  <si>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</si>
  <si>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</si>
  <si>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</si>
  <si>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</si>
  <si>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</si>
  <si>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</si>
  <si>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</si>
  <si>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</si>
  <si>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</si>
  <si>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</si>
  <si>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</si>
  <si>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</si>
  <si>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</si>
  <si>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</si>
  <si>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</si>
  <si>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</si>
  <si>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</si>
  <si>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</si>
  <si>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</si>
  <si>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</si>
  <si>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</si>
  <si>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</si>
  <si>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</si>
  <si>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</si>
  <si>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</si>
  <si>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</si>
  <si>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</si>
  <si>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</si>
  <si>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</si>
  <si>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</si>
  <si>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</si>
  <si>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</si>
  <si>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</si>
  <si>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</si>
  <si>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</si>
  <si>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</si>
  <si>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</si>
  <si>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</si>
  <si>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</si>
  <si>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</si>
  <si>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</si>
  <si>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</si>
  <si>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</si>
  <si>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</si>
  <si>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</si>
  <si>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</si>
  <si>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</si>
  <si>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</si>
  <si>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</si>
  <si>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</si>
  <si>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</si>
  <si>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</si>
  <si>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</si>
  <si>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</si>
  <si>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</si>
  <si>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</si>
  <si>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</si>
  <si>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</si>
  <si>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</si>
  <si>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</si>
  <si>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</si>
  <si>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</si>
  <si>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</si>
  <si>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</si>
  <si>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</si>
  <si>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</si>
  <si>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</si>
  <si>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</si>
  <si>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</si>
  <si>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</si>
  <si>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</si>
  <si>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</si>
  <si>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</si>
  <si>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</si>
  <si>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</si>
  <si>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</si>
  <si>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</si>
  <si>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</si>
  <si>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</si>
  <si>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</si>
  <si>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</si>
  <si>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</si>
  <si>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</si>
  <si>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</si>
  <si>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</si>
  <si>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</si>
  <si>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</si>
  <si>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</si>
  <si>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</si>
  <si>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</si>
  <si>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</si>
  <si>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</si>
  <si>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</si>
  <si>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</si>
  <si>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</si>
  <si>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</si>
  <si>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</si>
  <si>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</si>
  <si>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</si>
  <si>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</si>
  <si>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</si>
  <si>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</si>
  <si>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</si>
  <si>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</si>
  <si>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</si>
  <si>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</si>
  <si>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</si>
  <si>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</si>
  <si>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</si>
  <si>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</si>
  <si>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</si>
  <si>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</si>
  <si>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</si>
  <si>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</si>
  <si>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</si>
  <si>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</si>
  <si>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</si>
  <si>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</si>
  <si>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</si>
  <si>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</si>
  <si>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</si>
  <si>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</si>
  <si>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</si>
  <si>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</si>
  <si>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</si>
  <si>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</si>
  <si>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</si>
  <si>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</si>
  <si>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</si>
  <si>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</si>
  <si>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</si>
  <si>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</si>
  <si>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</si>
  <si>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</si>
  <si>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</si>
  <si>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</si>
  <si>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</si>
  <si>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</si>
  <si>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</si>
  <si>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</si>
  <si>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</si>
  <si>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</si>
  <si>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</si>
  <si>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</si>
  <si>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</si>
  <si>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</si>
  <si>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</si>
  <si>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</si>
  <si>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</si>
  <si>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</si>
  <si>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</si>
  <si>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</si>
  <si>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</si>
  <si>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</si>
  <si>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</si>
  <si>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</si>
  <si>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</si>
  <si>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</si>
  <si>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</si>
  <si>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</si>
  <si>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</si>
  <si>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</si>
  <si>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</si>
  <si>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</si>
  <si>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</si>
  <si>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</si>
  <si>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</si>
  <si>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</si>
  <si>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</si>
  <si>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</si>
  <si>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</si>
  <si>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</si>
  <si>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</si>
  <si>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</si>
  <si>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</si>
  <si>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</si>
  <si>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</si>
  <si>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</si>
  <si>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</si>
  <si>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</si>
  <si>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</si>
  <si>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</si>
  <si>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</si>
  <si>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</si>
  <si>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</si>
  <si>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</si>
  <si>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</si>
  <si>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</si>
  <si>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</si>
  <si>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</si>
  <si>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</si>
  <si>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</si>
  <si>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</si>
  <si>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</si>
  <si>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</si>
  <si>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</si>
  <si>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</si>
  <si>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</si>
  <si>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</si>
  <si>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</si>
  <si>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</si>
  <si>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</si>
  <si>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</si>
  <si>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</si>
  <si>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</si>
  <si>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</si>
  <si>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</si>
  <si>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</si>
  <si>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</si>
  <si>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</si>
  <si>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</si>
  <si>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</si>
  <si>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</si>
  <si>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</si>
  <si>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</si>
  <si>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</si>
  <si>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</si>
  <si>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</si>
  <si>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</si>
  <si>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</si>
  <si>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</si>
  <si>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</si>
  <si>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</si>
  <si>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</si>
  <si>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</si>
  <si>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</si>
  <si>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</si>
  <si>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</si>
  <si>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</si>
  <si>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</si>
  <si>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</si>
  <si>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</si>
  <si>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</si>
  <si>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</si>
  <si>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</si>
  <si>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</si>
  <si>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</si>
  <si>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</si>
  <si>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</si>
  <si>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</si>
  <si>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</si>
  <si>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</si>
  <si>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</si>
  <si>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</si>
  <si>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</si>
  <si>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</si>
  <si>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</si>
  <si>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</si>
  <si>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</si>
  <si>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</si>
  <si>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</si>
  <si>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</si>
  <si>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</si>
  <si>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</si>
  <si>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</si>
  <si>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</si>
  <si>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</si>
  <si>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</si>
  <si>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</si>
  <si>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</si>
  <si>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</si>
  <si>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</si>
  <si>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</si>
  <si>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</si>
  <si>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</si>
  <si>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</si>
  <si>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</si>
  <si>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</si>
  <si>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</si>
  <si>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</si>
  <si>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</si>
  <si>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</si>
  <si>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</si>
  <si>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</si>
  <si>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</si>
  <si>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</si>
  <si>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</si>
  <si>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</si>
  <si>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</si>
  <si>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</si>
  <si>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</si>
  <si>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</si>
  <si>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</si>
  <si>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</si>
  <si>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</si>
  <si>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</si>
  <si>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</si>
  <si>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</si>
  <si>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</si>
  <si>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</si>
  <si>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</si>
  <si>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</si>
  <si>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</si>
  <si>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</si>
  <si>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</si>
  <si>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</si>
  <si>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</si>
  <si>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</si>
  <si>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</si>
  <si>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</si>
  <si>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</si>
  <si>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</si>
  <si>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</si>
  <si>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</si>
  <si>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</si>
  <si>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</si>
  <si>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</si>
  <si>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</si>
  <si>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</si>
  <si>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</si>
  <si>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</si>
  <si>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</si>
  <si>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</si>
  <si>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</si>
  <si>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</si>
  <si>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</si>
  <si>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</si>
  <si>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</si>
  <si>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</si>
  <si>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</si>
  <si>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</si>
  <si>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</si>
  <si>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</si>
  <si>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</si>
  <si>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</si>
  <si>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</si>
  <si>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</si>
  <si>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</si>
  <si>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</si>
  <si>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</si>
  <si>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</si>
  <si>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</si>
  <si>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</si>
  <si>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</si>
  <si>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</si>
  <si>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</si>
  <si>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</si>
  <si>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</si>
  <si>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</si>
  <si>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</si>
  <si>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</si>
  <si>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</si>
  <si>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</si>
  <si>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</si>
  <si>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</si>
  <si>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</si>
  <si>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</si>
  <si>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</si>
  <si>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</si>
  <si>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</si>
  <si>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</si>
  <si>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</si>
  <si>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</si>
  <si>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</si>
  <si>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</si>
  <si>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</si>
  <si>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</si>
  <si>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</si>
  <si>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</si>
  <si>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</si>
  <si>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</si>
  <si>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</si>
  <si>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</si>
  <si>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</si>
  <si>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</si>
  <si>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</si>
  <si>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</si>
  <si>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</si>
  <si>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</si>
  <si>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</si>
  <si>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</si>
  <si>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</si>
  <si>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</si>
  <si>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</si>
  <si>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</si>
  <si>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</si>
  <si>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</si>
  <si>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</si>
  <si>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</si>
  <si>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</si>
  <si>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</si>
  <si>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</si>
  <si>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</si>
  <si>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</si>
  <si>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</si>
  <si>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</si>
  <si>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</si>
  <si>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</si>
  <si>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</si>
  <si>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</si>
  <si>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</si>
  <si>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</si>
  <si>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</si>
  <si>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</si>
  <si>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</si>
  <si>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</si>
  <si>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</si>
  <si>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</si>
  <si>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</si>
  <si>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</si>
  <si>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</si>
  <si>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</si>
  <si>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</si>
  <si>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</si>
  <si>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</si>
  <si>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</si>
  <si>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</si>
  <si>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</si>
  <si>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</si>
  <si>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</si>
  <si>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</si>
  <si>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</si>
  <si>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</si>
  <si>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</si>
  <si>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</si>
  <si>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</si>
  <si>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</si>
  <si>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</si>
  <si>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</si>
  <si>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</si>
  <si>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</si>
  <si>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</si>
  <si>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</si>
  <si>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</si>
  <si>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</si>
  <si>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</si>
  <si>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</si>
  <si>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</si>
  <si>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</si>
  <si>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</si>
  <si>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</si>
  <si>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</si>
  <si>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</si>
  <si>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</si>
  <si>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</si>
  <si>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</si>
  <si>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</si>
  <si>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</si>
  <si>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</si>
  <si>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</si>
  <si>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</si>
  <si>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</si>
  <si>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</si>
  <si>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</si>
  <si>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</si>
  <si>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</si>
  <si>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</si>
  <si>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</si>
  <si>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</si>
  <si>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</si>
  <si>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</si>
  <si>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</si>
  <si>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</si>
  <si>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</si>
  <si>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</si>
  <si>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</si>
  <si>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</si>
  <si>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</si>
  <si>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</si>
  <si>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</si>
  <si>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</si>
  <si>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</si>
  <si>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</si>
  <si>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</si>
  <si>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</si>
  <si>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</si>
  <si>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</si>
  <si>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</si>
  <si>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</si>
  <si>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</si>
  <si>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</si>
  <si>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</si>
  <si>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</si>
  <si>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</si>
  <si>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</si>
  <si>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</si>
  <si>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</si>
  <si>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</si>
  <si>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</si>
  <si>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</si>
  <si>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</si>
  <si>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</si>
  <si>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</si>
  <si>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</si>
  <si>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</si>
  <si>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</si>
  <si>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</si>
  <si>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</si>
  <si>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</si>
  <si>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</si>
  <si>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</si>
  <si>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</si>
  <si>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</si>
  <si>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</si>
  <si>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</si>
  <si>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</si>
  <si>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</si>
  <si>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</si>
  <si>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</si>
  <si>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</si>
  <si>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</si>
  <si>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</si>
  <si>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</si>
  <si>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</si>
  <si>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</si>
  <si>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</si>
  <si>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</si>
  <si>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</si>
  <si>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</si>
  <si>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</si>
  <si>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</si>
  <si>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</si>
  <si>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</si>
  <si>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</si>
  <si>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</si>
  <si>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</si>
  <si>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</si>
  <si>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</si>
  <si>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</si>
  <si>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</si>
  <si>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</si>
  <si>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</si>
  <si>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</si>
  <si>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</si>
  <si>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</si>
  <si>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</si>
  <si>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</si>
  <si>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</si>
  <si>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</si>
  <si>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</si>
  <si>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</si>
  <si>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</si>
  <si>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</si>
  <si>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</si>
  <si>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</si>
  <si>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</si>
  <si>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</si>
  <si>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</si>
  <si>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</si>
  <si>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</si>
  <si>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</si>
  <si>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</si>
  <si>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</si>
  <si>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</si>
  <si>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</si>
  <si>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</si>
  <si>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</si>
  <si>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</si>
  <si>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</si>
  <si>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</si>
  <si>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</si>
  <si>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</si>
  <si>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</si>
  <si>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</si>
  <si>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</si>
  <si>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</si>
  <si>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</si>
  <si>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</si>
  <si>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</si>
  <si>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</si>
  <si>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</si>
  <si>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</si>
  <si>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</si>
  <si>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</si>
  <si>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</si>
  <si>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</si>
  <si>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</si>
  <si>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</si>
  <si>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</si>
  <si>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</si>
  <si>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</si>
  <si>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</si>
  <si>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</si>
  <si>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</si>
  <si>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</si>
  <si>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</si>
  <si>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</si>
  <si>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</si>
  <si>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</si>
  <si>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</si>
  <si>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</si>
  <si>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</si>
  <si>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</si>
  <si>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</si>
  <si>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</si>
  <si>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</si>
  <si>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</si>
  <si>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</si>
  <si>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</si>
  <si>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</si>
  <si>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</si>
  <si>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</si>
  <si>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</si>
  <si>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</si>
  <si>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</si>
  <si>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</si>
  <si>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</si>
  <si>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</si>
  <si>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</si>
  <si>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</si>
  <si>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</si>
  <si>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</si>
  <si>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</si>
  <si>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</si>
  <si>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</si>
  <si>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</si>
  <si>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</si>
  <si>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</si>
  <si>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</si>
  <si>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</si>
  <si>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</si>
  <si>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</si>
  <si>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</si>
  <si>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</si>
  <si>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</si>
  <si>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</si>
  <si>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</si>
  <si>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</si>
  <si>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</si>
  <si>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</si>
  <si>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</si>
  <si>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</si>
  <si>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</si>
  <si>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</si>
  <si>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</si>
  <si>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</si>
  <si>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</si>
  <si>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</si>
  <si>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</si>
  <si>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</si>
  <si>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</si>
  <si>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</si>
  <si>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</si>
  <si>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</si>
  <si>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</si>
  <si>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</si>
  <si>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</si>
  <si>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</si>
  <si>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</si>
  <si>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</si>
  <si>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</si>
  <si>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</si>
  <si>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</si>
  <si>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</si>
  <si>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</si>
  <si>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</si>
  <si>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</si>
  <si>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</si>
  <si>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</si>
  <si>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</si>
  <si>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</si>
  <si>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</si>
  <si>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</si>
  <si>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</si>
  <si>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</si>
  <si>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</si>
  <si>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</si>
  <si>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</si>
  <si>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</si>
  <si>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</si>
  <si>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</si>
  <si>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</si>
  <si>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</si>
  <si>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</si>
  <si>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</si>
  <si>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</si>
  <si>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</si>
  <si>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</si>
  <si>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</si>
  <si>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</si>
  <si>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</si>
  <si>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</si>
  <si>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</si>
  <si>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</si>
  <si>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</si>
  <si>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</si>
  <si>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</si>
  <si>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</si>
  <si>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</si>
  <si>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</si>
  <si>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</si>
  <si>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</si>
  <si>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</si>
  <si>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</si>
  <si>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</si>
  <si>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</si>
  <si>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</si>
  <si>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</si>
  <si>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</si>
  <si>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</si>
  <si>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</si>
  <si>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</si>
  <si>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</si>
  <si>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</si>
  <si>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</si>
  <si>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</si>
  <si>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</si>
  <si>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</si>
  <si>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</si>
  <si>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</si>
  <si>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</si>
  <si>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</si>
  <si>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</si>
  <si>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</si>
  <si>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</si>
  <si>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</si>
  <si>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</si>
  <si>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</si>
  <si>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</si>
  <si>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</si>
  <si>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</si>
  <si>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</si>
  <si>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</si>
  <si>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</si>
  <si>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</si>
  <si>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</si>
  <si>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</si>
  <si>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</si>
  <si>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</si>
  <si>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</si>
  <si>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</si>
  <si>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</si>
  <si>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</si>
  <si>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</si>
  <si>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</si>
  <si>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</si>
  <si>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</si>
  <si>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</si>
  <si>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</si>
  <si>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</si>
  <si>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</si>
  <si>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</si>
  <si>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</si>
  <si>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</si>
  <si>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</si>
  <si>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</si>
  <si>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</si>
  <si>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</si>
  <si>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</si>
  <si>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</si>
  <si>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</si>
  <si>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</si>
  <si>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</si>
  <si>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</si>
  <si>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</si>
  <si>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</si>
  <si>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</si>
  <si>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</si>
  <si>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</si>
  <si>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</si>
  <si>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</si>
  <si>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</si>
  <si>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</si>
  <si>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</si>
  <si>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</si>
  <si>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</si>
  <si>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</si>
  <si>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</si>
  <si>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</si>
  <si>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</si>
  <si>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</si>
  <si>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</si>
  <si>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</si>
  <si>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</si>
  <si>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</si>
  <si>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</si>
  <si>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</si>
  <si>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</si>
  <si>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</si>
  <si>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</si>
  <si>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</si>
  <si>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</si>
  <si>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</si>
  <si>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</si>
  <si>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</si>
  <si>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</si>
  <si>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</si>
  <si>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</si>
  <si>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</si>
  <si>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</si>
  <si>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</si>
  <si>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</si>
  <si>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</si>
  <si>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</si>
  <si>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</si>
  <si>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</si>
  <si>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</si>
  <si>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</si>
  <si>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</si>
  <si>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</si>
  <si>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</si>
  <si>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</si>
  <si>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</si>
  <si>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</si>
  <si>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</si>
  <si>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</si>
  <si>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</si>
  <si>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</si>
  <si>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</si>
  <si>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</si>
  <si>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</si>
  <si>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</si>
  <si>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</si>
  <si>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</si>
  <si>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</si>
  <si>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</si>
  <si>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</si>
  <si>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</si>
  <si>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</si>
  <si>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</si>
  <si>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</si>
  <si>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</si>
  <si>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</si>
  <si>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</si>
  <si>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</si>
  <si>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</si>
  <si>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</si>
  <si>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</si>
  <si>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</si>
  <si>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</si>
  <si>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</si>
  <si>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</si>
  <si>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</si>
  <si>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</si>
  <si>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</si>
  <si>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</si>
  <si>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</si>
  <si>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</si>
  <si>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</si>
  <si>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</si>
  <si>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</si>
  <si>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</si>
  <si>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</si>
  <si>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</si>
  <si>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</si>
  <si>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</si>
  <si>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</si>
  <si>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</si>
  <si>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</si>
  <si>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</si>
  <si>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</si>
  <si>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</si>
  <si>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</si>
  <si>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</si>
  <si>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</si>
  <si>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</si>
  <si>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</si>
  <si>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</si>
  <si>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</si>
  <si>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</si>
  <si>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</si>
  <si>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</si>
  <si>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</si>
  <si>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</si>
  <si>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</si>
  <si>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</si>
  <si>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</si>
  <si>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</si>
  <si>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</si>
  <si>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</si>
  <si>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</si>
  <si>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</si>
  <si>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</si>
  <si>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</si>
  <si>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</si>
  <si>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</si>
  <si>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</si>
  <si>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</si>
  <si>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</si>
  <si>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</si>
  <si>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</si>
  <si>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</si>
  <si>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</si>
  <si>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</si>
  <si>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</si>
  <si>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</si>
  <si>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</si>
  <si>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</si>
  <si>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</si>
  <si>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</si>
  <si>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</si>
  <si>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</si>
  <si>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</si>
  <si>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</si>
  <si>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</si>
  <si>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</si>
  <si>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</si>
  <si>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</si>
  <si>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</si>
  <si>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</si>
  <si>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</si>
  <si>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</si>
  <si>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</si>
  <si>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</si>
  <si>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</si>
  <si>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</si>
  <si>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</si>
  <si>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</si>
  <si>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</si>
  <si>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</si>
  <si>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</si>
  <si>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</si>
  <si>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</si>
  <si>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</si>
  <si>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</si>
  <si>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</si>
  <si>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</si>
  <si>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</si>
  <si>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</si>
  <si>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</si>
  <si>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</si>
  <si>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</si>
  <si>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</si>
  <si>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</si>
  <si>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</si>
  <si>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</si>
  <si>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</si>
  <si>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</si>
  <si>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</si>
  <si>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</si>
  <si>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</si>
  <si>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</si>
  <si>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</si>
  <si>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</si>
  <si>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</si>
  <si>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</si>
  <si>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</si>
  <si>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</si>
  <si>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</si>
  <si>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</si>
  <si>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</si>
  <si>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</si>
  <si>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</si>
  <si>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</si>
  <si>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</si>
  <si>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</si>
  <si>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</si>
  <si>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</si>
  <si>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</si>
  <si>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</si>
  <si>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</si>
  <si>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</si>
  <si>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</si>
  <si>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</si>
  <si>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</si>
  <si>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</si>
  <si>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</si>
  <si>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</si>
  <si>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</si>
  <si>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</si>
  <si>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</si>
  <si>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</si>
  <si>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</si>
  <si>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</si>
  <si>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</si>
  <si>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</si>
  <si>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</si>
  <si>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</si>
  <si>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</si>
  <si>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</si>
  <si>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</si>
  <si>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</si>
  <si>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</si>
  <si>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</si>
  <si>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</si>
  <si>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</si>
  <si>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</si>
  <si>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</si>
  <si>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</si>
  <si>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</si>
  <si>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</si>
  <si>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</si>
  <si>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</si>
  <si>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</si>
  <si>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</si>
  <si>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</si>
  <si>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</si>
  <si>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</si>
  <si>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</si>
  <si>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</si>
  <si>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</si>
  <si>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</si>
  <si>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</si>
  <si>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</si>
  <si>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</si>
  <si>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</si>
  <si>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</si>
  <si>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</si>
  <si>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</si>
  <si>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</si>
  <si>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</si>
  <si>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</si>
  <si>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</si>
  <si>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</si>
  <si>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</si>
  <si>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</si>
  <si>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</si>
  <si>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</si>
  <si>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</si>
  <si>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</si>
  <si>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</si>
  <si>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</si>
  <si>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</si>
  <si>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</si>
  <si>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</si>
  <si>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</si>
  <si>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</si>
  <si>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</si>
  <si>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</si>
  <si>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</si>
  <si>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</si>
  <si>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</si>
  <si>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</si>
  <si>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</si>
  <si>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</si>
  <si>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</si>
  <si>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</si>
  <si>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</si>
  <si>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</si>
  <si>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</si>
  <si>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</si>
  <si>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</si>
  <si>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</si>
  <si>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</si>
  <si>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</si>
  <si>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</si>
  <si>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</si>
  <si>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</si>
  <si>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</si>
  <si>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</si>
  <si>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</si>
  <si>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</si>
  <si>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</si>
  <si>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</si>
  <si>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</si>
  <si>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</si>
  <si>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</si>
  <si>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</si>
  <si>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</si>
  <si>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</si>
  <si>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</si>
  <si>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</si>
  <si>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</si>
  <si>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</si>
  <si>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</si>
  <si>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</si>
  <si>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</si>
  <si>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</si>
  <si>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</si>
  <si>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</si>
  <si>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</si>
  <si>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</si>
  <si>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</si>
  <si>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</si>
  <si>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</si>
  <si>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</si>
  <si>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</si>
  <si>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</si>
  <si>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</si>
  <si>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</si>
  <si>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</si>
  <si>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</si>
  <si>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</si>
  <si>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</si>
  <si>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</si>
  <si>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</si>
  <si>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</si>
  <si>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</si>
  <si>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</si>
  <si>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</si>
  <si>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</si>
  <si>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</si>
  <si>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</si>
  <si>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</si>
  <si>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</si>
  <si>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</si>
  <si>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</si>
  <si>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</si>
  <si>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</si>
  <si>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</si>
  <si>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</si>
  <si>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</si>
  <si>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</si>
  <si>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</si>
  <si>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</si>
  <si>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</si>
  <si>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</si>
  <si>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</si>
  <si>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</si>
  <si>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</si>
  <si>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</si>
  <si>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</si>
  <si>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</si>
  <si>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</si>
  <si>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</si>
  <si>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</si>
  <si>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</si>
  <si>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</si>
  <si>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</si>
  <si>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</si>
  <si>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</si>
  <si>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</si>
  <si>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</si>
  <si>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</si>
  <si>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</si>
  <si>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</si>
  <si>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</si>
  <si>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</si>
  <si>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</si>
  <si>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</si>
  <si>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</si>
  <si>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</si>
  <si>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</si>
  <si>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</si>
  <si>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</si>
  <si>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</si>
  <si>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</si>
  <si>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</si>
  <si>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</si>
  <si>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</si>
  <si>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</si>
  <si>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</si>
  <si>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</si>
  <si>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</si>
  <si>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</si>
  <si>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</si>
  <si>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</si>
  <si>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</si>
  <si>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</si>
  <si>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</si>
  <si>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</si>
  <si>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</si>
  <si>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</si>
  <si>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</si>
  <si>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</si>
  <si>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</si>
  <si>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</si>
  <si>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</si>
  <si>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</si>
  <si>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</si>
  <si>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</si>
  <si>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</si>
  <si>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</si>
  <si>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</si>
  <si>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</si>
  <si>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</si>
  <si>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</si>
  <si>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</si>
  <si>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</si>
  <si>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</si>
  <si>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</si>
  <si>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</si>
  <si>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</si>
  <si>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</si>
  <si>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</si>
  <si>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</si>
  <si>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</si>
  <si>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</si>
  <si>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</si>
  <si>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</si>
  <si>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</si>
  <si>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</si>
  <si>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</si>
  <si>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</si>
  <si>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</si>
  <si>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</si>
  <si>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</si>
  <si>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</si>
  <si>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</si>
  <si>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</si>
  <si>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</si>
  <si>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</si>
  <si>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</si>
  <si>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</si>
  <si>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</si>
  <si>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</si>
  <si>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</si>
  <si>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</si>
  <si>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</si>
  <si>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</si>
  <si>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</si>
  <si>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</si>
  <si>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</si>
  <si>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</si>
  <si>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</si>
  <si>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</si>
  <si>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</si>
  <si>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</si>
  <si>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</si>
  <si>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</si>
  <si>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</si>
  <si>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</si>
  <si>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</si>
  <si>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</si>
  <si>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</si>
  <si>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</si>
  <si>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</si>
  <si>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</si>
  <si>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</si>
  <si>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</si>
  <si>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</si>
  <si>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</si>
  <si>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</si>
  <si>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</si>
  <si>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</si>
  <si>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</si>
  <si>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</si>
  <si>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</si>
  <si>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</si>
  <si>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</si>
  <si>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</si>
  <si>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</si>
  <si>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</si>
  <si>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</si>
  <si>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</si>
  <si>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</si>
  <si>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</si>
  <si>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</si>
  <si>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</si>
  <si>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</si>
  <si>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</si>
  <si>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</si>
  <si>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</si>
  <si>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</si>
  <si>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</si>
  <si>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</si>
  <si>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</si>
  <si>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</si>
  <si>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</si>
  <si>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</si>
  <si>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</si>
  <si>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</si>
  <si>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</si>
  <si>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</si>
  <si>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</si>
  <si>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</si>
  <si>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</si>
  <si>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</si>
  <si>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</si>
  <si>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</si>
  <si>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</si>
  <si>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</si>
  <si>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</si>
  <si>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</si>
  <si>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</si>
  <si>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</si>
  <si>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</si>
  <si>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</si>
  <si>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</si>
  <si>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</si>
  <si>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</si>
  <si>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</si>
  <si>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</si>
  <si>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</si>
  <si>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</si>
  <si>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</si>
  <si>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</si>
  <si>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</si>
  <si>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</si>
  <si>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</si>
  <si>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</si>
  <si>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</si>
  <si>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</si>
  <si>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</si>
  <si>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</si>
  <si>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</si>
  <si>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</si>
  <si>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</si>
  <si>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</si>
  <si>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</si>
  <si>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</si>
  <si>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</si>
  <si>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</si>
  <si>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</si>
  <si>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</si>
  <si>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</si>
  <si>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</si>
  <si>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</si>
  <si>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</si>
  <si>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</si>
  <si>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</si>
  <si>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</si>
  <si>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</si>
  <si>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</si>
  <si>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</si>
  <si>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</si>
  <si>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</si>
  <si>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</si>
  <si>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</si>
  <si>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</si>
  <si>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</si>
  <si>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</si>
  <si>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</si>
  <si>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</si>
  <si>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</si>
  <si>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</si>
  <si>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</si>
  <si>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</si>
  <si>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</si>
  <si>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</si>
  <si>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</si>
  <si>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</si>
  <si>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</si>
  <si>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</si>
  <si>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</si>
  <si>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</si>
  <si>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</si>
  <si>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</si>
  <si>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</si>
  <si>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</si>
  <si>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</si>
  <si>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</si>
  <si>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</si>
  <si>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</si>
  <si>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</si>
  <si>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</si>
  <si>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</si>
  <si>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</si>
  <si>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</si>
  <si>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</si>
  <si>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</si>
  <si>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</si>
  <si>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</si>
  <si>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</si>
  <si>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</si>
  <si>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</si>
  <si>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</si>
  <si>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</si>
  <si>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</si>
  <si>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</si>
  <si>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</si>
  <si>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</si>
  <si>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</si>
  <si>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</si>
  <si>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</si>
  <si>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</si>
  <si>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</si>
  <si>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</si>
  <si>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</si>
  <si>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</si>
  <si>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</si>
  <si>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</si>
  <si>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</si>
  <si>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</si>
  <si>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</si>
  <si>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</si>
  <si>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</si>
  <si>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</si>
  <si>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</si>
  <si>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</si>
  <si>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</si>
  <si>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</si>
  <si>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</si>
  <si>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</si>
  <si>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</si>
  <si>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</si>
  <si>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</si>
  <si>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</si>
  <si>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</si>
  <si>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</si>
  <si>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</si>
  <si>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</si>
  <si>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</si>
  <si>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</si>
  <si>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</si>
  <si>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</si>
  <si>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</si>
  <si>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</si>
  <si>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</si>
  <si>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</si>
  <si>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</si>
  <si>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</si>
  <si>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</si>
  <si>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</si>
  <si>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</si>
  <si>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</si>
  <si>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</si>
  <si>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</si>
  <si>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</si>
  <si>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</si>
  <si>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</si>
  <si>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</si>
  <si>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</si>
  <si>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</si>
  <si>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</si>
  <si>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</si>
  <si>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</si>
  <si>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</si>
  <si>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</si>
  <si>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</si>
  <si>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</si>
  <si>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</si>
  <si>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</si>
  <si>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</si>
  <si>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</si>
  <si>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</si>
  <si>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</si>
  <si>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</si>
  <si>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</si>
  <si>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</si>
  <si>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</si>
  <si>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</si>
  <si>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</si>
  <si>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</si>
  <si>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</si>
  <si>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</si>
  <si>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</si>
  <si>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</si>
  <si>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</si>
  <si>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</si>
  <si>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</si>
  <si>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</si>
  <si>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</si>
  <si>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</si>
  <si>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</si>
  <si>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</si>
  <si>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</si>
  <si>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</si>
  <si>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</si>
  <si>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</si>
  <si>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</si>
  <si>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</si>
  <si>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</si>
  <si>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</si>
  <si>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</si>
  <si>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</si>
  <si>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</si>
  <si>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</si>
  <si>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</si>
  <si>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</si>
  <si>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</si>
  <si>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</si>
  <si>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</si>
  <si>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</si>
  <si>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</si>
  <si>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</si>
  <si>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</si>
  <si>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</si>
  <si>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</si>
  <si>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</si>
  <si>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</si>
  <si>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</si>
  <si>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</si>
  <si>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</si>
  <si>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</si>
  <si>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</si>
  <si>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</si>
  <si>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</si>
  <si>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</si>
  <si>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</si>
  <si>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</si>
  <si>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</si>
  <si>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</si>
  <si>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</si>
  <si>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</si>
  <si>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</si>
  <si>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</si>
  <si>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</si>
  <si>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</si>
  <si>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</si>
  <si>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</si>
  <si>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</si>
  <si>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</si>
  <si>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</si>
  <si>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</si>
  <si>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</si>
  <si>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</si>
  <si>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</si>
  <si>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</si>
  <si>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</si>
  <si>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</si>
  <si>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</si>
  <si>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</si>
  <si>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</si>
  <si>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</si>
  <si>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</si>
  <si>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</si>
  <si>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</si>
  <si>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</si>
  <si>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</si>
  <si>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</si>
  <si>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</si>
  <si>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</si>
  <si>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</si>
  <si>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</si>
  <si>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</si>
  <si>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</si>
  <si>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</si>
  <si>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</si>
  <si>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</si>
  <si>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</si>
  <si>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</si>
  <si>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</si>
  <si>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</si>
  <si>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</si>
  <si>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</si>
  <si>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</si>
  <si>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</si>
  <si>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</si>
  <si>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</si>
  <si>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</si>
  <si>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</si>
  <si>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</si>
  <si>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</si>
  <si>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</si>
  <si>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</si>
  <si>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</si>
  <si>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</si>
  <si>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</si>
  <si>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</si>
  <si>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</si>
  <si>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</si>
  <si>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</si>
  <si>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</si>
  <si>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</si>
  <si>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</si>
  <si>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</si>
  <si>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</si>
  <si>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</si>
  <si>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</si>
  <si>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</si>
  <si>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</si>
  <si>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</si>
  <si>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</si>
  <si>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</si>
  <si>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</si>
  <si>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</si>
  <si>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</si>
  <si>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</si>
  <si>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</si>
  <si>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</si>
  <si>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</si>
  <si>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</si>
  <si>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</si>
  <si>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</si>
  <si>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</si>
  <si>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</si>
  <si>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</si>
  <si>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</si>
  <si>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</si>
  <si>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</si>
  <si>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</si>
  <si>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</si>
  <si>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</si>
  <si>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</si>
  <si>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</si>
  <si>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</si>
  <si>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</si>
  <si>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</si>
  <si>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</si>
  <si>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</si>
  <si>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</si>
  <si>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</si>
  <si>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</si>
  <si>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</si>
  <si>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</si>
  <si>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</si>
  <si>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</si>
  <si>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</si>
  <si>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</si>
  <si>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</si>
  <si>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</si>
  <si>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</si>
  <si>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</si>
  <si>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</si>
  <si>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</si>
  <si>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</si>
  <si>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</si>
  <si>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</si>
  <si>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</si>
  <si>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</si>
  <si>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</si>
  <si>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</si>
  <si>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</si>
  <si>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</si>
  <si>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</si>
  <si>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</si>
  <si>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</si>
  <si>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</si>
  <si>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</si>
  <si>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</si>
  <si>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</si>
  <si>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</si>
  <si>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</si>
  <si>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</si>
  <si>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</si>
  <si>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</si>
  <si>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</si>
  <si>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</si>
  <si>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</si>
  <si>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</si>
  <si>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</si>
  <si>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</si>
  <si>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</si>
  <si>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</si>
  <si>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</si>
  <si>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</si>
  <si>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</si>
  <si>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</si>
  <si>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</si>
  <si>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</si>
  <si>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</si>
  <si>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</si>
  <si>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</si>
  <si>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</si>
  <si>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</si>
  <si>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</si>
  <si>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</si>
  <si>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</si>
  <si>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</si>
  <si>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</si>
  <si>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</si>
  <si>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</si>
  <si>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</si>
  <si>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</si>
  <si>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</si>
  <si>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</si>
  <si>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</si>
  <si>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</si>
  <si>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</si>
  <si>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</si>
  <si>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</si>
  <si>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</si>
  <si>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</si>
  <si>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</si>
  <si>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</si>
  <si>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</si>
  <si>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</si>
  <si>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</si>
  <si>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</si>
  <si>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</si>
  <si>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</si>
  <si>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</si>
  <si>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</si>
  <si>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</si>
  <si>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</si>
  <si>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</si>
  <si>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</si>
  <si>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</si>
  <si>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</si>
  <si>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</si>
  <si>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</si>
  <si>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</si>
  <si>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</si>
  <si>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</si>
  <si>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</si>
  <si>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</si>
  <si>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</si>
  <si>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</si>
  <si>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</si>
  <si>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</si>
  <si>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</si>
  <si>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</si>
  <si>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</si>
  <si>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</si>
  <si>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</si>
  <si>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</si>
  <si>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</si>
  <si>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</si>
  <si>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</si>
  <si>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</si>
  <si>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</si>
  <si>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</si>
  <si>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</si>
  <si>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</si>
  <si>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</si>
  <si>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</si>
  <si>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</si>
  <si>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</si>
  <si>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</si>
  <si>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</si>
  <si>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</si>
  <si>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</si>
  <si>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</si>
  <si>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</si>
  <si>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</si>
  <si>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</si>
  <si>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</si>
  <si>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</si>
  <si>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</si>
  <si>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</si>
  <si>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</si>
  <si>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</si>
  <si>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</si>
  <si>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</si>
  <si>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</si>
  <si>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</si>
  <si>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</si>
  <si>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</si>
  <si>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</si>
  <si>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</si>
  <si>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</si>
  <si>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</si>
  <si>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</si>
  <si>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</si>
  <si>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</si>
  <si>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</si>
  <si>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</si>
  <si>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</si>
  <si>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</si>
  <si>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</si>
  <si>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</si>
  <si>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</si>
  <si>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</si>
  <si>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</si>
  <si>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</si>
  <si>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</si>
  <si>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</si>
  <si>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</si>
  <si>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</si>
  <si>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</si>
  <si>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</si>
  <si>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</si>
  <si>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</si>
  <si>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</si>
  <si>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</si>
  <si>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</si>
  <si>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</si>
  <si>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</si>
  <si>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</si>
  <si>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</si>
  <si>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</si>
  <si>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</si>
  <si>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</si>
  <si>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</si>
  <si>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</si>
  <si>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</si>
  <si>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</si>
  <si>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</si>
  <si>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</si>
  <si>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</si>
  <si>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</si>
  <si>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</si>
  <si>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</si>
  <si>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</si>
  <si>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</si>
  <si>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</si>
  <si>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</si>
  <si>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</si>
  <si>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</si>
  <si>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</si>
  <si>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</si>
  <si>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</si>
  <si>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</si>
  <si>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</si>
  <si>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</si>
  <si>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</si>
  <si>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</si>
  <si>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</si>
  <si>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</si>
  <si>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</si>
  <si>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</si>
  <si>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</si>
  <si>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</si>
  <si>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</si>
  <si>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</si>
  <si>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</si>
  <si>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</si>
  <si>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</si>
  <si>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</si>
  <si>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</si>
  <si>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</si>
  <si>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</si>
  <si>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</si>
  <si>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</si>
  <si>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</si>
  <si>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</si>
  <si>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</si>
  <si>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</si>
  <si>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</si>
  <si>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</si>
  <si>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</si>
  <si>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</si>
  <si>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</si>
  <si>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</si>
  <si>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</si>
  <si>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</si>
  <si>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</si>
  <si>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</si>
  <si>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</si>
  <si>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</si>
  <si>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</si>
  <si>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</si>
  <si>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</si>
  <si>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</si>
  <si>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</si>
  <si>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</si>
  <si>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</si>
  <si>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</si>
  <si>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</si>
  <si>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</si>
  <si>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</si>
  <si>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</si>
  <si>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</si>
  <si>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</si>
  <si>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</si>
  <si>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</si>
  <si>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</si>
  <si>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</si>
  <si>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</si>
  <si>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</si>
  <si>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</si>
  <si>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</si>
  <si>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</si>
  <si>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</si>
  <si>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</si>
  <si>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</si>
  <si>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</si>
  <si>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</si>
  <si>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</si>
  <si>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</si>
  <si>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</si>
  <si>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</si>
  <si>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</si>
  <si>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</si>
  <si>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</si>
  <si>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</si>
  <si>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</si>
  <si>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</si>
  <si>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</si>
  <si>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</si>
  <si>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</si>
  <si>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</si>
  <si>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</si>
  <si>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</si>
  <si>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</si>
  <si>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</si>
  <si>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</si>
  <si>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</si>
  <si>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</si>
  <si>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</si>
  <si>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</si>
  <si>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</si>
  <si>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</si>
  <si>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</si>
  <si>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</si>
  <si>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</si>
  <si>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</si>
  <si>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</si>
  <si>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</si>
  <si>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</si>
  <si>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</si>
  <si>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</si>
  <si>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</si>
  <si>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</si>
  <si>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</si>
  <si>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</si>
  <si>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</si>
  <si>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</si>
  <si>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</si>
  <si>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</si>
  <si>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</si>
  <si>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</si>
  <si>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</si>
  <si>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</si>
  <si>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</si>
  <si>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</si>
  <si>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</si>
  <si>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</si>
  <si>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</si>
  <si>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</si>
  <si>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</si>
  <si>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</si>
  <si>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</si>
  <si>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</si>
  <si>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</si>
  <si>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</si>
  <si>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</si>
  <si>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</si>
  <si>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</si>
  <si>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</si>
  <si>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</si>
  <si>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</si>
  <si>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</si>
  <si>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</si>
  <si>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</si>
  <si>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</si>
  <si>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</si>
  <si>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</si>
  <si>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</si>
  <si>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</si>
  <si>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</si>
  <si>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</si>
  <si>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</si>
  <si>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</si>
  <si>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</si>
  <si>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</si>
  <si>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</si>
  <si>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</si>
  <si>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</si>
  <si>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</si>
  <si>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</si>
  <si>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</si>
  <si>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</si>
  <si>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</si>
  <si>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</si>
  <si>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</si>
  <si>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</si>
  <si>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</si>
  <si>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</si>
  <si>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</si>
  <si>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</si>
  <si>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</si>
  <si>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</si>
  <si>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</si>
  <si>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</si>
  <si>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</si>
  <si>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</si>
  <si>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</si>
  <si>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</si>
  <si>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</si>
  <si>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</si>
  <si>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</si>
  <si>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</si>
  <si>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</si>
  <si>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</si>
  <si>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</si>
  <si>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</si>
  <si>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</si>
  <si>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</si>
  <si>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</si>
  <si>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</si>
  <si>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</si>
  <si>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</si>
  <si>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</si>
  <si>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</si>
  <si>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</si>
  <si>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</si>
  <si>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</si>
  <si>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</si>
  <si>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</si>
  <si>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</si>
  <si>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</si>
  <si>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</si>
  <si>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</si>
  <si>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</si>
  <si>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</si>
  <si>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</si>
  <si>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</si>
  <si>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</si>
  <si>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</si>
  <si>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</si>
  <si>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</si>
  <si>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</si>
  <si>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</si>
  <si>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</si>
  <si>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</si>
  <si>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</si>
  <si>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</si>
  <si>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</si>
  <si>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</si>
  <si>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</si>
  <si>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</si>
  <si>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</si>
  <si>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</si>
  <si>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</si>
  <si>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</si>
  <si>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</si>
  <si>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</si>
  <si>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</si>
  <si>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</si>
  <si>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</si>
  <si>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</si>
  <si>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</si>
  <si>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</si>
  <si>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</si>
  <si>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</si>
  <si>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</si>
  <si>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</si>
  <si>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</si>
  <si>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</si>
  <si>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</si>
  <si>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</si>
  <si>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</si>
  <si>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</si>
  <si>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</si>
  <si>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</si>
  <si>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</si>
  <si>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</si>
  <si>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</si>
  <si>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</si>
  <si>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</si>
  <si>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</si>
  <si>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</si>
  <si>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</si>
  <si>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</si>
  <si>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</si>
  <si>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</si>
  <si>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</si>
  <si>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</si>
  <si>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</si>
  <si>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</si>
  <si>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</si>
  <si>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</si>
  <si>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</si>
  <si>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</si>
  <si>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</si>
  <si>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</si>
  <si>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</si>
  <si>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</si>
  <si>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</si>
  <si>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</si>
  <si>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</si>
  <si>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</si>
  <si>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</si>
  <si>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</si>
  <si>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</si>
  <si>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</si>
  <si>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</si>
  <si>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</si>
  <si>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</si>
  <si>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</si>
  <si>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</si>
  <si>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</si>
  <si>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</si>
  <si>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</si>
  <si>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</si>
  <si>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</si>
  <si>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</si>
  <si>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</si>
  <si>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</si>
  <si>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</si>
  <si>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</si>
  <si>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</si>
  <si>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</si>
  <si>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</si>
  <si>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</si>
  <si>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</si>
  <si>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</si>
  <si>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</si>
  <si>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</si>
  <si>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</si>
  <si>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</si>
  <si>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</si>
  <si>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</si>
  <si>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</si>
  <si>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</si>
  <si>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</si>
  <si>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</si>
  <si>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</si>
  <si>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</si>
  <si>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</si>
  <si>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</si>
  <si>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</si>
  <si>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</si>
  <si>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</si>
  <si>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</si>
  <si>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</si>
  <si>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</si>
  <si>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</si>
  <si>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</si>
  <si>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</si>
  <si>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</si>
  <si>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</si>
  <si>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</si>
  <si>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</si>
  <si>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</si>
  <si>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</si>
  <si>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</si>
  <si>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</si>
  <si>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</si>
  <si>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</si>
  <si>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</si>
  <si>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</si>
  <si>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</si>
  <si>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</si>
  <si>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</si>
  <si>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</si>
  <si>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</si>
  <si>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</si>
  <si>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</si>
  <si>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</si>
  <si>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</si>
  <si>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</si>
  <si>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</si>
  <si>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</si>
  <si>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</si>
  <si>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</si>
  <si>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</si>
  <si>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</si>
  <si>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</si>
  <si>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</si>
  <si>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</si>
  <si>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</si>
  <si>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</si>
  <si>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</si>
  <si>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</si>
  <si>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</si>
  <si>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</si>
  <si>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</si>
  <si>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</si>
  <si>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</si>
  <si>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</si>
  <si>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</si>
  <si>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</si>
  <si>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</si>
  <si>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</si>
  <si>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</si>
  <si>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</si>
  <si>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</si>
  <si>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</si>
  <si>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</si>
  <si>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</si>
  <si>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</si>
  <si>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</si>
  <si>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</si>
  <si>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</si>
  <si>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</si>
  <si>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</si>
  <si>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</si>
  <si>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</si>
  <si>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</si>
  <si>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</si>
  <si>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</si>
  <si>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</si>
  <si>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</si>
  <si>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</si>
  <si>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</si>
  <si>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</si>
  <si>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</si>
  <si>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</si>
  <si>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</si>
  <si>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</si>
  <si>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</si>
  <si>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</si>
  <si>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</si>
  <si>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</si>
  <si>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</si>
  <si>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</si>
  <si>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</si>
  <si>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</si>
  <si>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</si>
  <si>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</si>
  <si>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</si>
  <si>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</si>
  <si>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</si>
  <si>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</si>
  <si>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</si>
  <si>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</si>
  <si>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</si>
  <si>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</si>
  <si>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</si>
  <si>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</si>
  <si>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</si>
  <si>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</si>
  <si>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</si>
  <si>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</si>
  <si>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</si>
  <si>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</si>
  <si>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</si>
  <si>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</si>
  <si>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</si>
  <si>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</si>
  <si>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</si>
  <si>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</si>
  <si>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</si>
  <si>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</si>
  <si>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</si>
  <si>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</si>
  <si>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</si>
  <si>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</si>
  <si>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</si>
  <si>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</si>
  <si>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</si>
  <si>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</si>
  <si>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</si>
  <si>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</si>
  <si>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</si>
  <si>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</si>
  <si>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</si>
  <si>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</si>
  <si>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</si>
  <si>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</si>
  <si>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</si>
  <si>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</si>
  <si>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</si>
  <si>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</si>
  <si>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</si>
  <si>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</si>
  <si>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</si>
  <si>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</si>
  <si>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</si>
  <si>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</si>
  <si>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</si>
  <si>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</si>
  <si>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</si>
  <si>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</si>
  <si>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</si>
  <si>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</si>
  <si>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</si>
  <si>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</si>
  <si>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</si>
  <si>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</si>
  <si>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</si>
  <si>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</si>
  <si>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</si>
  <si>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</si>
  <si>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</si>
  <si>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</si>
  <si>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</si>
  <si>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</si>
  <si>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</si>
  <si>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</si>
  <si>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</si>
  <si>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</si>
  <si>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</si>
  <si>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</si>
  <si>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</si>
  <si>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</si>
  <si>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</si>
  <si>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</si>
  <si>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</si>
  <si>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</si>
  <si>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</si>
  <si>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</si>
  <si>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</si>
  <si>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</si>
  <si>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</si>
  <si>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</si>
  <si>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</si>
  <si>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</si>
  <si>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</si>
  <si>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</si>
  <si>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</si>
  <si>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</si>
  <si>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</si>
  <si>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</si>
  <si>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</si>
  <si>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</si>
  <si>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</si>
  <si>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</si>
  <si>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</si>
  <si>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</si>
  <si>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</si>
  <si>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</si>
  <si>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</si>
  <si>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</si>
  <si>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</si>
  <si>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</si>
  <si>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</si>
  <si>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</si>
  <si>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</si>
  <si>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</si>
  <si>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</si>
  <si>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</si>
  <si>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</si>
  <si>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</si>
  <si>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</si>
  <si>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</si>
  <si>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</si>
  <si>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</si>
  <si>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</si>
  <si>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</si>
  <si>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</si>
  <si>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</si>
  <si>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</si>
  <si>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</si>
  <si>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</si>
  <si>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</si>
  <si>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</si>
  <si>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</si>
  <si>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</si>
  <si>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</si>
  <si>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</si>
  <si>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</si>
  <si>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</si>
  <si>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</si>
  <si>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</si>
  <si>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</si>
  <si>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</si>
  <si>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</si>
  <si>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</si>
  <si>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</si>
  <si>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</si>
  <si>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</si>
  <si>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</si>
  <si>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</si>
  <si>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</si>
  <si>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</si>
  <si>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</si>
  <si>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</si>
  <si>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</si>
  <si>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</si>
  <si>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</si>
  <si>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</si>
  <si>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</si>
  <si>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</si>
  <si>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</si>
  <si>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</si>
  <si>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</si>
  <si>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</si>
  <si>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</si>
  <si>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</si>
  <si>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</si>
  <si>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</si>
  <si>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</si>
  <si>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</si>
  <si>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</si>
  <si>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</si>
  <si>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</si>
  <si>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</si>
  <si>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</si>
  <si>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</si>
  <si>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</si>
  <si>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</si>
  <si>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</si>
  <si>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</si>
  <si>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</si>
  <si>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</si>
  <si>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</si>
  <si>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</si>
  <si>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</si>
  <si>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</si>
  <si>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</si>
  <si>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</si>
  <si>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</si>
  <si>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</si>
  <si>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</si>
  <si>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</si>
  <si>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</si>
  <si>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</si>
  <si>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</si>
  <si>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</si>
  <si>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</si>
  <si>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</si>
  <si>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</si>
  <si>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</si>
  <si>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</si>
  <si>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</si>
  <si>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</si>
  <si>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</si>
  <si>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</si>
  <si>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</si>
  <si>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</si>
  <si>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</si>
  <si>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</si>
  <si>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</si>
  <si>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</si>
  <si>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</si>
  <si>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</si>
  <si>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</si>
  <si>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</si>
  <si>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</si>
  <si>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</si>
  <si>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</si>
  <si>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</si>
  <si>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</si>
  <si>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</si>
  <si>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</si>
  <si>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</si>
  <si>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</si>
  <si>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</si>
  <si>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</si>
  <si>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</si>
  <si>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</si>
  <si>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</si>
  <si>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</si>
  <si>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</si>
  <si>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</si>
  <si>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</si>
  <si>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</si>
  <si>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</si>
  <si>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</si>
  <si>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</si>
  <si>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</si>
  <si>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</si>
  <si>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</si>
  <si>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</si>
  <si>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</si>
  <si>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</si>
  <si>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</si>
  <si>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</si>
  <si>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</si>
  <si>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</si>
  <si>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</si>
  <si>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</si>
  <si>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</si>
  <si>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</si>
  <si>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</si>
  <si>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</si>
  <si>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</si>
  <si>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</si>
  <si>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</si>
  <si>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</si>
  <si>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</si>
  <si>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</si>
  <si>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</si>
  <si>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</si>
  <si>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</si>
  <si>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</si>
  <si>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</si>
  <si>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</si>
  <si>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</si>
  <si>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</si>
  <si>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</si>
  <si>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</si>
  <si>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</si>
  <si>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</si>
  <si>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</si>
  <si>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</si>
  <si>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</si>
  <si>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</si>
  <si>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</si>
  <si>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</si>
  <si>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</si>
  <si>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</si>
  <si>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</si>
  <si>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</si>
  <si>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</si>
  <si>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</si>
  <si>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</si>
  <si>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</si>
  <si>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</si>
  <si>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</si>
  <si>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</si>
  <si>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</si>
  <si>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</si>
  <si>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</si>
  <si>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</si>
  <si>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</si>
  <si>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</si>
  <si>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</si>
  <si>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</si>
  <si>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</si>
  <si>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</si>
  <si>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</si>
  <si>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</si>
  <si>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</si>
  <si>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</si>
  <si>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</si>
  <si>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</si>
  <si>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</si>
  <si>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</si>
  <si>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</si>
  <si>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</si>
  <si>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</si>
  <si>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</si>
  <si>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</si>
  <si>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</si>
  <si>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</si>
  <si>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</si>
  <si>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</si>
  <si>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</si>
  <si>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</si>
  <si>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</si>
  <si>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</si>
  <si>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</si>
  <si>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</si>
  <si>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</si>
  <si>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</si>
  <si>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</si>
  <si>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</si>
  <si>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</si>
  <si>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</si>
  <si>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</si>
  <si>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</si>
  <si>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</si>
  <si>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</si>
  <si>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</si>
  <si>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</si>
  <si>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</si>
  <si>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</si>
  <si>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</si>
  <si>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</si>
  <si>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</si>
  <si>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</si>
  <si>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</si>
  <si>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</si>
  <si>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</si>
  <si>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</si>
  <si>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</si>
  <si>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</si>
  <si>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</si>
  <si>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</si>
  <si>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</si>
  <si>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</si>
  <si>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</si>
  <si>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</si>
  <si>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</si>
  <si>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</si>
  <si>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</si>
  <si>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</si>
  <si>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</si>
  <si>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</si>
  <si>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</si>
  <si>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</si>
  <si>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</si>
  <si>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</si>
  <si>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</si>
  <si>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</si>
  <si>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</si>
  <si>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</si>
  <si>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</si>
  <si>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</si>
  <si>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</si>
  <si>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</si>
  <si>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</si>
  <si>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</si>
  <si>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</si>
  <si>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</si>
  <si>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</si>
  <si>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</si>
  <si>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</si>
  <si>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</si>
  <si>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</si>
  <si>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</si>
  <si>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</si>
  <si>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</si>
  <si>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</si>
  <si>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</si>
  <si>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</si>
  <si>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</si>
  <si>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</si>
  <si>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</si>
  <si>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</si>
  <si>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</si>
  <si>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</si>
  <si>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</si>
  <si>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</si>
  <si>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</si>
  <si>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</si>
  <si>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</si>
  <si>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</si>
  <si>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</si>
  <si>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</si>
  <si>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</si>
  <si>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</si>
  <si>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</si>
  <si>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</si>
  <si>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</si>
  <si>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</si>
  <si>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</si>
  <si>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</si>
  <si>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</si>
  <si>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</si>
  <si>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</si>
  <si>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</si>
  <si>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</si>
  <si>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</si>
  <si>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</si>
  <si>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</si>
  <si>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</si>
  <si>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</si>
  <si>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</si>
  <si>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</si>
  <si>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</si>
  <si>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</si>
  <si>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</si>
  <si>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</si>
  <si>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</si>
  <si>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</si>
  <si>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</si>
  <si>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</si>
  <si>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</si>
  <si>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</si>
  <si>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</si>
  <si>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</si>
  <si>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</si>
  <si>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</si>
  <si>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</si>
  <si>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</si>
  <si>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</si>
  <si>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</si>
  <si>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</si>
  <si>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</si>
  <si>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</si>
  <si>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</si>
  <si>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</si>
  <si>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</si>
  <si>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</si>
  <si>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</si>
  <si>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</si>
  <si>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</si>
  <si>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</si>
  <si>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</si>
  <si>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</si>
  <si>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</si>
  <si>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</si>
  <si>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</si>
  <si>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</si>
  <si>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</si>
  <si>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</si>
  <si>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</si>
  <si>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</si>
  <si>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</si>
  <si>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</si>
  <si>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</si>
  <si>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</si>
  <si>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</si>
  <si>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</si>
  <si>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</si>
  <si>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</si>
  <si>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</si>
  <si>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</si>
  <si>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</si>
  <si>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</si>
  <si>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</si>
  <si>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</si>
  <si>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</si>
  <si>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</si>
  <si>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</si>
  <si>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</si>
  <si>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</si>
  <si>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</si>
  <si>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</si>
  <si>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</si>
  <si>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</si>
  <si>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</si>
  <si>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</si>
  <si>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</si>
  <si>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</si>
  <si>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</si>
  <si>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</si>
  <si>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</si>
  <si>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</si>
  <si>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</si>
  <si>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</si>
  <si>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</si>
  <si>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</si>
  <si>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</si>
  <si>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</si>
  <si>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</si>
  <si>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</si>
  <si>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</si>
  <si>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</si>
  <si>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</si>
  <si>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</si>
  <si>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</si>
  <si>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</si>
  <si>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</si>
  <si>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</si>
  <si>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</si>
  <si>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</si>
  <si>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</si>
  <si>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</si>
  <si>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</si>
  <si>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</si>
  <si>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</si>
  <si>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</si>
  <si>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</si>
  <si>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</si>
  <si>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</si>
  <si>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</si>
  <si>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</si>
  <si>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</si>
  <si>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</si>
  <si>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</si>
  <si>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</si>
  <si>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</si>
  <si>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</si>
  <si>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</si>
  <si>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</si>
  <si>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</si>
  <si>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</si>
  <si>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</si>
  <si>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</si>
  <si>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</si>
  <si>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</si>
  <si>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</si>
  <si>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</si>
  <si>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</si>
  <si>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</si>
  <si>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</si>
  <si>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</si>
  <si>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</si>
  <si>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</si>
  <si>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</si>
  <si>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</si>
  <si>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</si>
  <si>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</si>
  <si>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</si>
  <si>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</si>
  <si>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</si>
  <si>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</si>
  <si>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</si>
  <si>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</si>
  <si>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</si>
  <si>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</si>
  <si>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</si>
  <si>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</si>
  <si>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</si>
  <si>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</si>
  <si>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</si>
  <si>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</si>
  <si>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</si>
  <si>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</si>
  <si>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</si>
  <si>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</si>
  <si>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</si>
  <si>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</si>
  <si>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</si>
  <si>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</si>
  <si>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</si>
  <si>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</si>
  <si>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</si>
  <si>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</si>
  <si>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</si>
  <si>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</si>
  <si>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</si>
  <si>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</si>
  <si>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</si>
  <si>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</si>
  <si>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</si>
  <si>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</si>
  <si>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</si>
  <si>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</si>
  <si>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</si>
  <si>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</si>
  <si>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</si>
  <si>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</si>
  <si>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</si>
  <si>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</si>
  <si>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</si>
  <si>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</si>
  <si>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</si>
  <si>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</si>
  <si>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</si>
  <si>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</si>
  <si>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</si>
  <si>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</si>
  <si>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</si>
  <si>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</si>
  <si>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</si>
  <si>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</si>
  <si>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</si>
  <si>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</si>
  <si>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</si>
  <si>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</si>
  <si>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</si>
  <si>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</si>
  <si>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</si>
  <si>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</si>
  <si>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</si>
  <si>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</si>
  <si>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</si>
  <si>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</si>
  <si>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</si>
  <si>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</si>
  <si>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</si>
  <si>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</si>
  <si>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</si>
  <si>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</si>
  <si>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</si>
  <si>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</si>
  <si>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</si>
  <si>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</si>
  <si>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</si>
  <si>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</si>
  <si>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</si>
  <si>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</si>
  <si>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</si>
  <si>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</si>
  <si>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</si>
  <si>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</si>
  <si>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</si>
  <si>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</si>
  <si>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</si>
  <si>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</si>
  <si>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</si>
  <si>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</si>
  <si>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</si>
  <si>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</si>
  <si>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</si>
  <si>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</si>
  <si>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</si>
  <si>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</si>
  <si>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</si>
  <si>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</si>
  <si>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</si>
  <si>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</si>
  <si>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</si>
  <si>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</si>
  <si>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</si>
  <si>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</si>
  <si>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</si>
  <si>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</si>
  <si>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</si>
  <si>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</si>
  <si>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</si>
  <si>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</si>
  <si>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</si>
  <si>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</si>
  <si>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</si>
  <si>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</si>
  <si>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</si>
  <si>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</si>
  <si>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</si>
  <si>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</si>
  <si>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</si>
  <si>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</si>
  <si>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</si>
  <si>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</si>
  <si>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</si>
  <si>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</si>
  <si>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</si>
  <si>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</si>
  <si>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</si>
  <si>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</si>
  <si>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</si>
  <si>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</si>
  <si>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</si>
  <si>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</si>
  <si>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</si>
  <si>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</si>
  <si>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</si>
  <si>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</si>
  <si>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</si>
  <si>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</si>
  <si>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</si>
  <si>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</si>
  <si>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</si>
  <si>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</si>
  <si>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</si>
  <si>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</si>
  <si>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</si>
  <si>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</si>
  <si>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</si>
  <si>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</si>
  <si>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</si>
  <si>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</si>
  <si>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</si>
  <si>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</si>
  <si>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</si>
  <si>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</si>
  <si>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</si>
  <si>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</si>
  <si>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</si>
  <si>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</si>
  <si>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</si>
  <si>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</si>
  <si>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</si>
  <si>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</si>
  <si>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</si>
  <si>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</si>
  <si>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</si>
  <si>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</si>
  <si>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</si>
  <si>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</si>
  <si>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</si>
  <si>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</si>
  <si>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</si>
  <si>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</si>
  <si>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</si>
  <si>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</si>
  <si>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</si>
  <si>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</si>
  <si>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</si>
  <si>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</si>
  <si>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</si>
  <si>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</si>
  <si>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</si>
  <si>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</si>
  <si>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</si>
  <si>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</si>
  <si>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</si>
  <si>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</si>
  <si>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</si>
  <si>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</si>
  <si>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</si>
  <si>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</si>
  <si>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</si>
  <si>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</si>
  <si>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</si>
  <si>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</si>
  <si>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</si>
  <si>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</si>
  <si>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</si>
  <si>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</si>
  <si>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</si>
  <si>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</si>
  <si>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</si>
  <si>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</si>
  <si>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</si>
  <si>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</si>
  <si>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</si>
  <si>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</si>
  <si>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</si>
  <si>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</si>
  <si>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</si>
  <si>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</si>
  <si>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</si>
  <si>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</si>
  <si>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</si>
  <si>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</si>
  <si>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</si>
  <si>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</si>
  <si>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</si>
  <si>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</si>
  <si>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</si>
  <si>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</si>
  <si>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</si>
  <si>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</si>
  <si>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</si>
  <si>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</si>
  <si>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</si>
  <si>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</si>
  <si>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</si>
  <si>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</si>
  <si>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</si>
  <si>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</si>
  <si>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</si>
  <si>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</si>
  <si>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</si>
  <si>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</si>
  <si>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</si>
  <si>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</si>
  <si>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</si>
  <si>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</si>
  <si>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</si>
  <si>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</si>
  <si>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</si>
  <si>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</si>
  <si>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</si>
  <si>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</si>
  <si>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</si>
  <si>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</si>
  <si>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</si>
  <si>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</si>
  <si>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</si>
  <si>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</si>
  <si>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</si>
  <si>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</si>
  <si>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</si>
  <si>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</si>
  <si>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</si>
  <si>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</si>
  <si>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</si>
  <si>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</si>
  <si>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</si>
  <si>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</si>
  <si>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</si>
  <si>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</si>
  <si>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</si>
  <si>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</si>
  <si>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</si>
  <si>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</si>
  <si>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</si>
  <si>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</si>
  <si>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</si>
  <si>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</si>
  <si>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</si>
  <si>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</si>
  <si>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</si>
  <si>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</si>
  <si>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</si>
  <si>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</si>
  <si>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</si>
  <si>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</si>
  <si>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</si>
  <si>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</si>
  <si>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</si>
  <si>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</si>
  <si>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</si>
  <si>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</si>
  <si>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</si>
  <si>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</si>
  <si>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</si>
  <si>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</si>
  <si>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</si>
  <si>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</si>
  <si>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</si>
  <si>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</si>
  <si>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</si>
  <si>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</si>
  <si>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</si>
  <si>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</si>
  <si>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</si>
  <si>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</si>
  <si>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</si>
  <si>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</si>
  <si>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</si>
  <si>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</si>
  <si>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</si>
  <si>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</si>
  <si>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</si>
  <si>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</si>
  <si>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</si>
  <si>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</si>
  <si>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</si>
  <si>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</si>
  <si>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</si>
  <si>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</si>
  <si>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</si>
  <si>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</si>
  <si>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</si>
  <si>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</si>
  <si>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</si>
  <si>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</si>
  <si>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</si>
  <si>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</si>
  <si>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</si>
  <si>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</si>
  <si>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</si>
  <si>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</si>
  <si>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</si>
  <si>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</si>
  <si>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</si>
  <si>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</si>
  <si>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</si>
  <si>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</si>
  <si>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</si>
  <si>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</si>
  <si>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</si>
  <si>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</si>
  <si>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</si>
  <si>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</si>
  <si>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</si>
  <si>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</si>
  <si>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</si>
  <si>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</si>
  <si>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</si>
  <si>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</si>
  <si>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</si>
  <si>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</si>
  <si>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</si>
  <si>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</si>
  <si>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</si>
  <si>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</si>
  <si>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</si>
  <si>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</si>
  <si>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</si>
  <si>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</si>
  <si>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</si>
  <si>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</si>
  <si>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</si>
  <si>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</si>
  <si>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</si>
  <si>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</si>
  <si>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</si>
  <si>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</si>
  <si>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</si>
  <si>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</si>
  <si>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</si>
  <si>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</si>
  <si>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</si>
  <si>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</si>
  <si>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</si>
  <si>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</si>
  <si>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</si>
  <si>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</si>
  <si>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</si>
  <si>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</si>
  <si>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</si>
  <si>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</si>
  <si>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</si>
  <si>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</si>
  <si>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</si>
  <si>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</si>
  <si>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</si>
  <si>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</si>
  <si>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</si>
  <si>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</si>
  <si>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</si>
  <si>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</si>
  <si>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</si>
  <si>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</si>
  <si>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</si>
  <si>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</si>
  <si>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</si>
  <si>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</si>
  <si>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</si>
  <si>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</si>
  <si>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</si>
  <si>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</si>
  <si>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</si>
  <si>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</si>
  <si>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</si>
  <si>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</si>
  <si>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</si>
  <si>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</si>
  <si>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</si>
  <si>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</si>
  <si>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</si>
  <si>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</si>
  <si>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</si>
  <si>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</si>
  <si>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</si>
  <si>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</si>
  <si>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</si>
  <si>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</si>
  <si>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</si>
  <si>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</si>
  <si>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</si>
  <si>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</si>
  <si>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</si>
  <si>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</si>
  <si>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</si>
  <si>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</si>
  <si>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</si>
  <si>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</si>
  <si>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</si>
  <si>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</si>
  <si>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</si>
  <si>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</si>
  <si>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</si>
  <si>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</si>
  <si>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</si>
  <si>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</si>
  <si>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</si>
  <si>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</si>
  <si>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</si>
  <si>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</si>
  <si>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</si>
  <si>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</si>
  <si>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</si>
  <si>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</si>
  <si>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</si>
  <si>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</si>
  <si>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</si>
  <si>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</si>
  <si>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</si>
  <si>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</si>
  <si>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</si>
  <si>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</si>
  <si>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</si>
  <si>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</si>
  <si>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</si>
  <si>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</si>
  <si>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</si>
  <si>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</si>
  <si>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</si>
  <si>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</si>
  <si>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</si>
  <si>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</si>
  <si>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</si>
  <si>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</si>
  <si>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</si>
  <si>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</si>
  <si>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</si>
  <si>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</si>
  <si>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</si>
  <si>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</si>
  <si>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</si>
  <si>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</si>
  <si>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</si>
  <si>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</si>
  <si>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</si>
  <si>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</si>
  <si>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</si>
  <si>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</si>
  <si>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</si>
  <si>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</si>
  <si>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</si>
  <si>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</si>
  <si>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</si>
  <si>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</si>
  <si>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</si>
  <si>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</si>
  <si>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</si>
  <si>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</si>
  <si>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</si>
  <si>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</si>
  <si>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</si>
  <si>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</si>
  <si>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</si>
  <si>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</si>
  <si>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</si>
  <si>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</si>
  <si>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</si>
  <si>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</si>
  <si>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</si>
  <si>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</si>
  <si>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</si>
  <si>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</si>
  <si>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</si>
  <si>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</si>
  <si>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</si>
  <si>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</si>
  <si>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</si>
  <si>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</si>
  <si>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</si>
  <si>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</si>
  <si>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</si>
  <si>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</si>
  <si>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</si>
  <si>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</si>
  <si>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</si>
  <si>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</si>
  <si>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</si>
  <si>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</si>
  <si>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</si>
  <si>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</si>
  <si>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</si>
  <si>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</si>
  <si>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</si>
  <si>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</si>
  <si>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</si>
  <si>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</si>
  <si>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</si>
  <si>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</si>
  <si>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</si>
  <si>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</si>
  <si>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</si>
  <si>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</si>
  <si>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</si>
  <si>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</si>
  <si>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</si>
  <si>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</si>
  <si>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</si>
  <si>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</si>
  <si>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</si>
  <si>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</si>
  <si>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</si>
  <si>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</si>
  <si>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</si>
  <si>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</si>
  <si>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</si>
  <si>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</si>
  <si>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</si>
  <si>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</si>
  <si>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</si>
  <si>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</si>
  <si>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</si>
  <si>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</si>
  <si>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</si>
  <si>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</si>
  <si>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</si>
  <si>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</si>
  <si>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</si>
  <si>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</si>
  <si>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</si>
  <si>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</si>
  <si>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</si>
  <si>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</si>
  <si>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</si>
  <si>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</si>
  <si>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</si>
  <si>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</si>
  <si>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</si>
  <si>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</si>
  <si>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</si>
  <si>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</si>
  <si>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</si>
  <si>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</si>
  <si>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</si>
  <si>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</si>
  <si>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</si>
  <si>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</si>
  <si>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</si>
  <si>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</si>
  <si>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</si>
  <si>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</si>
  <si>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</si>
  <si>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</si>
  <si>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</si>
  <si>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</si>
  <si>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</si>
  <si>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</si>
  <si>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</si>
  <si>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</si>
  <si>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</si>
  <si>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</si>
  <si>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</si>
  <si>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</si>
  <si>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</si>
  <si>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</si>
  <si>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</si>
  <si>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</si>
  <si>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</si>
  <si>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</si>
  <si>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</si>
  <si>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</si>
  <si>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</si>
  <si>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</si>
  <si>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</si>
  <si>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</si>
  <si>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</si>
  <si>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</si>
  <si>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</si>
  <si>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</si>
  <si>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</si>
  <si>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</si>
  <si>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</si>
  <si>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</si>
  <si>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</si>
  <si>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</si>
  <si>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</si>
  <si>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</si>
  <si>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</si>
  <si>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</si>
  <si>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</si>
  <si>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</si>
  <si>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</si>
  <si>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</si>
  <si>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</si>
  <si>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</si>
  <si>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</si>
  <si>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</si>
  <si>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</si>
  <si>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</si>
  <si>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</si>
  <si>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</si>
  <si>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</si>
  <si>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</si>
  <si>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</si>
  <si>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</si>
  <si>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</si>
  <si>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</si>
  <si>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</si>
  <si>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</si>
  <si>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</si>
  <si>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</si>
  <si>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</si>
  <si>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</si>
  <si>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</si>
  <si>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</si>
  <si>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</si>
  <si>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</si>
  <si>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</si>
  <si>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</si>
  <si>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</si>
  <si>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</si>
  <si>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</si>
  <si>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</si>
  <si>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</si>
  <si>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</si>
  <si>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</si>
  <si>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</si>
  <si>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</si>
  <si>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</si>
  <si>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</si>
  <si>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</si>
  <si>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</si>
  <si>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</si>
  <si>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</si>
  <si>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</si>
  <si>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</si>
  <si>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</si>
  <si>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</si>
  <si>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</si>
  <si>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</si>
  <si>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</si>
  <si>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</si>
  <si>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</si>
  <si>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</si>
  <si>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</si>
  <si>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</si>
  <si>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</si>
  <si>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</si>
  <si>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</si>
  <si>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</si>
  <si>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</si>
  <si>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</si>
  <si>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</si>
  <si>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</si>
  <si>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</si>
  <si>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</si>
  <si>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</si>
  <si>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</si>
  <si>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</si>
  <si>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</si>
  <si>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</si>
  <si>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</si>
  <si>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</si>
  <si>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</si>
  <si>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</si>
  <si>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</si>
  <si>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</si>
  <si>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</si>
  <si>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</si>
  <si>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</si>
  <si>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</si>
  <si>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</si>
  <si>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</si>
  <si>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</si>
  <si>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</si>
  <si>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</si>
  <si>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</si>
  <si>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</si>
  <si>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</si>
  <si>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</si>
  <si>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</si>
  <si>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</si>
  <si>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</si>
  <si>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</si>
  <si>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</si>
  <si>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</si>
  <si>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</si>
  <si>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</si>
  <si>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</si>
  <si>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</si>
  <si>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</si>
  <si>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</si>
  <si>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</si>
  <si>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</si>
  <si>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</si>
  <si>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</si>
  <si>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</si>
  <si>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</si>
  <si>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</si>
  <si>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</si>
  <si>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</si>
  <si>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</si>
  <si>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</si>
  <si>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</si>
  <si>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</si>
  <si>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</si>
  <si>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</si>
  <si>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</si>
  <si>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</si>
  <si>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</si>
  <si>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</si>
  <si>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</si>
  <si>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</si>
  <si>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</si>
  <si>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</si>
  <si>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</si>
  <si>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</si>
  <si>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</si>
  <si>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</si>
  <si>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</si>
  <si>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</si>
  <si>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</si>
  <si>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</si>
  <si>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</si>
  <si>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</si>
  <si>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</si>
  <si>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</si>
  <si>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</si>
  <si>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</si>
  <si>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</si>
  <si>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</si>
  <si>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</si>
  <si>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</si>
  <si>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</si>
  <si>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</si>
  <si>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</si>
  <si>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</si>
  <si>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</si>
  <si>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</si>
  <si>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</si>
  <si>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</si>
  <si>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</si>
  <si>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</si>
  <si>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</si>
  <si>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</si>
  <si>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</si>
  <si>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</si>
  <si>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</si>
  <si>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</si>
  <si>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</si>
  <si>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</si>
  <si>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</si>
  <si>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</si>
  <si>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</si>
  <si>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</si>
  <si>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</si>
  <si>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</si>
  <si>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</si>
  <si>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</si>
  <si>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</si>
  <si>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</si>
  <si>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</si>
  <si>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</si>
  <si>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</si>
  <si>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</si>
  <si>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</si>
  <si>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</si>
  <si>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</si>
  <si>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</si>
  <si>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</si>
  <si>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</si>
  <si>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</si>
  <si>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</si>
  <si>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</si>
  <si>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</si>
  <si>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</si>
  <si>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</si>
  <si>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</si>
  <si>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</si>
  <si>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</si>
  <si>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</si>
  <si>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</si>
  <si>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</si>
  <si>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</si>
  <si>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</si>
  <si>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</si>
  <si>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</si>
  <si>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</si>
  <si>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</si>
  <si>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</si>
  <si>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</si>
  <si>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</si>
  <si>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</si>
  <si>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</si>
  <si>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</si>
  <si>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</si>
  <si>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</si>
  <si>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</si>
  <si>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</si>
  <si>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</si>
  <si>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</si>
  <si>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</si>
  <si>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</si>
  <si>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</si>
  <si>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</si>
  <si>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</si>
  <si>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</si>
  <si>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</si>
  <si>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</si>
  <si>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</si>
  <si>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</si>
  <si>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</si>
  <si>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</si>
  <si>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</si>
  <si>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</si>
  <si>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</si>
  <si>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</si>
  <si>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</si>
  <si>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</si>
  <si>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</si>
  <si>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</si>
  <si>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</si>
  <si>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</si>
  <si>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</si>
  <si>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</si>
  <si>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</si>
  <si>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</si>
  <si>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</si>
  <si>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</si>
  <si>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</si>
  <si>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</si>
  <si>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</si>
  <si>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</si>
  <si>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</si>
  <si>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</si>
  <si>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</si>
  <si>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</si>
  <si>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</si>
  <si>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</si>
  <si>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</si>
  <si>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</si>
  <si>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</si>
  <si>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</si>
  <si>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</si>
  <si>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</si>
  <si>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</si>
  <si>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</si>
  <si>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</si>
  <si>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</si>
  <si>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</si>
  <si>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</si>
  <si>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</si>
  <si>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</si>
  <si>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</si>
  <si>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</si>
  <si>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</si>
  <si>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</si>
  <si>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</si>
  <si>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</si>
  <si>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</si>
  <si>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</si>
  <si>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</si>
  <si>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</si>
  <si>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</si>
  <si>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</si>
  <si>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</si>
  <si>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</si>
  <si>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</si>
  <si>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</si>
  <si>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</si>
  <si>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</si>
  <si>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</si>
  <si>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</si>
  <si>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</si>
  <si>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</si>
  <si>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</si>
  <si>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</si>
  <si>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</si>
  <si>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</si>
  <si>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</si>
  <si>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</si>
  <si>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</si>
  <si>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</si>
  <si>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</si>
  <si>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</si>
  <si>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</si>
  <si>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</si>
  <si>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</si>
  <si>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</si>
  <si>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</si>
  <si>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</si>
  <si>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</si>
  <si>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</si>
  <si>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</si>
  <si>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</si>
  <si>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</si>
  <si>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</si>
  <si>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</si>
  <si>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</si>
  <si>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</si>
  <si>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</si>
  <si>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</si>
  <si>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</si>
  <si>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</si>
  <si>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</si>
  <si>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</si>
  <si>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</si>
  <si>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</si>
  <si>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</si>
  <si>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</si>
  <si>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</si>
  <si>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</si>
  <si>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</si>
  <si>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</si>
  <si>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</si>
  <si>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</si>
  <si>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</si>
  <si>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</si>
  <si>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</si>
  <si>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</si>
  <si>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</si>
  <si>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</si>
  <si>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</si>
  <si>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</si>
  <si>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</si>
  <si>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</si>
  <si>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</si>
  <si>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</si>
  <si>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</si>
  <si>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</si>
  <si>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</si>
  <si>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</si>
  <si>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</si>
  <si>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</si>
  <si>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</si>
  <si>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</si>
  <si>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</si>
  <si>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</si>
  <si>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</si>
  <si>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</si>
  <si>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</si>
  <si>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</si>
  <si>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</si>
  <si>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</si>
  <si>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</si>
  <si>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</si>
  <si>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</si>
  <si>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</si>
  <si>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</si>
  <si>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</si>
  <si>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</si>
  <si>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</si>
  <si>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</si>
  <si>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</si>
  <si>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</si>
  <si>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</si>
  <si>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</si>
  <si>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</si>
  <si>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</si>
  <si>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</si>
  <si>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</si>
  <si>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</si>
  <si>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</si>
  <si>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</si>
  <si>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</si>
  <si>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</si>
  <si>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</si>
  <si>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</si>
  <si>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</si>
  <si>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</si>
  <si>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</si>
  <si>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</si>
  <si>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</si>
  <si>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</si>
  <si>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</si>
  <si>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</si>
  <si>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</si>
  <si>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</si>
  <si>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</si>
  <si>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</si>
  <si>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</si>
  <si>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</si>
  <si>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</si>
  <si>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</si>
  <si>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</si>
  <si>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</si>
  <si>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</si>
  <si>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</si>
  <si>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</si>
  <si>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</si>
  <si>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</si>
  <si>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</si>
  <si>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</si>
  <si>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</si>
  <si>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</si>
  <si>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</si>
  <si>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</si>
  <si>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</si>
  <si>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</si>
  <si>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</si>
  <si>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</si>
  <si>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</si>
  <si>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</si>
  <si>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</si>
  <si>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</si>
  <si>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</si>
  <si>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</si>
  <si>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</si>
  <si>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</si>
  <si>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</si>
  <si>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</si>
  <si>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</si>
  <si>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</si>
  <si>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</si>
  <si>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</si>
  <si>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</si>
  <si>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</si>
  <si>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</si>
  <si>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</si>
  <si>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</si>
  <si>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</si>
  <si>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</si>
  <si>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</si>
  <si>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</si>
  <si>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</si>
  <si>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</si>
  <si>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</si>
  <si>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</si>
  <si>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</si>
  <si>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</si>
  <si>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</si>
  <si>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</si>
  <si>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</si>
  <si>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</si>
  <si>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</si>
  <si>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</si>
  <si>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</si>
  <si>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</si>
  <si>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</si>
  <si>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</si>
  <si>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</si>
  <si>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</si>
  <si>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</si>
  <si>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</si>
  <si>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</si>
  <si>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</si>
  <si>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</si>
  <si>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</si>
  <si>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</si>
  <si>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</si>
  <si>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</si>
  <si>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</si>
  <si>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</si>
  <si>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</si>
  <si>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</si>
  <si>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</si>
  <si>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</si>
  <si>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</si>
  <si>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</si>
  <si>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</si>
  <si>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</si>
  <si>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</si>
  <si>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</si>
  <si>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</si>
  <si>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</si>
  <si>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</si>
  <si>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</si>
  <si>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</si>
  <si>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</si>
  <si>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</si>
  <si>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</si>
  <si>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</si>
  <si>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</si>
  <si>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</si>
  <si>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</si>
  <si>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</si>
  <si>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</si>
  <si>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</si>
  <si>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</si>
  <si>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</si>
  <si>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</si>
  <si>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</si>
  <si>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</si>
  <si>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</si>
  <si>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</si>
  <si>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</si>
  <si>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</si>
  <si>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</si>
  <si>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</si>
  <si>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</si>
  <si>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</si>
  <si>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</si>
  <si>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</si>
  <si>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</si>
  <si>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</si>
  <si>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</si>
  <si>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</si>
  <si>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</si>
  <si>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</si>
  <si>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</si>
  <si>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</si>
  <si>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</si>
  <si>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</si>
  <si>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</si>
  <si>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</si>
  <si>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</si>
  <si>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</si>
  <si>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</si>
  <si>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</si>
  <si>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</si>
  <si>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</si>
  <si>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</si>
  <si>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</si>
  <si>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</si>
  <si>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</si>
  <si>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</si>
  <si>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</si>
  <si>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</si>
  <si>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</si>
  <si>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</si>
  <si>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</si>
  <si>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</si>
  <si>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</si>
  <si>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</si>
  <si>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</si>
  <si>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</si>
  <si>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</si>
  <si>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</si>
  <si>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</si>
  <si>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</si>
  <si>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</si>
  <si>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</si>
  <si>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</si>
  <si>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</si>
  <si>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</si>
  <si>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</si>
  <si>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</si>
  <si>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</si>
  <si>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</si>
  <si>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</si>
  <si>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</si>
  <si>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</si>
  <si>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</si>
  <si>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</si>
  <si>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</si>
  <si>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</si>
  <si>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</si>
  <si>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</si>
  <si>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</si>
  <si>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</si>
  <si>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</si>
  <si>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</si>
  <si>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</si>
  <si>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</si>
  <si>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</si>
  <si>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</si>
  <si>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</si>
  <si>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</si>
  <si>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</si>
  <si>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</si>
  <si>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</si>
  <si>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</si>
  <si>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</si>
  <si>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</si>
  <si>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</si>
  <si>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</si>
  <si>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</si>
  <si>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</si>
  <si>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</si>
  <si>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</si>
  <si>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</si>
  <si>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</si>
  <si>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</si>
  <si>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</si>
  <si>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</si>
  <si>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</si>
  <si>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</si>
  <si>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</si>
  <si>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</si>
  <si>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</si>
  <si>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</si>
  <si>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</si>
  <si>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</si>
  <si>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</si>
  <si>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</si>
  <si>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</si>
  <si>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</si>
  <si>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</si>
  <si>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</si>
  <si>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</si>
  <si>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</si>
  <si>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</si>
  <si>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</si>
  <si>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</si>
  <si>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</si>
  <si>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</si>
  <si>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</si>
  <si>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</si>
  <si>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</si>
  <si>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</si>
  <si>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</si>
  <si>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</si>
  <si>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</si>
  <si>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</si>
  <si>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</si>
  <si>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</si>
  <si>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</si>
  <si>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</si>
  <si>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</si>
  <si>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</si>
  <si>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</si>
  <si>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</si>
  <si>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</si>
  <si>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</si>
  <si>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</si>
  <si>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</si>
  <si>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</si>
  <si>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</si>
  <si>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</si>
  <si>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</si>
  <si>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</si>
  <si>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</si>
  <si>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</si>
  <si>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</si>
  <si>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</si>
  <si>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</si>
  <si>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</si>
  <si>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</si>
  <si>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</si>
  <si>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</si>
  <si>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</si>
  <si>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</si>
  <si>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</si>
  <si>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</si>
  <si>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</si>
  <si>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</si>
  <si>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</si>
  <si>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</si>
  <si>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</si>
  <si>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</si>
  <si>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</si>
  <si>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</si>
  <si>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</si>
  <si>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</si>
  <si>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</si>
  <si>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</si>
  <si>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</si>
  <si>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</si>
  <si>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</si>
  <si>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</si>
  <si>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</si>
  <si>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</si>
  <si>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</si>
  <si>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</si>
  <si>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</si>
  <si>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</si>
  <si>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</si>
  <si>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</si>
  <si>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</si>
  <si>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</si>
  <si>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</si>
  <si>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</si>
  <si>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</si>
  <si>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</si>
  <si>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</si>
  <si>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</si>
  <si>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</si>
  <si>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</si>
  <si>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</si>
  <si>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</si>
  <si>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</si>
  <si>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</si>
  <si>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</si>
  <si>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</si>
  <si>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</si>
  <si>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</si>
  <si>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</si>
  <si>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</si>
  <si>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</si>
  <si>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</si>
  <si>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</si>
  <si>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</si>
  <si>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</si>
  <si>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</si>
  <si>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</si>
  <si>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</si>
  <si>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</si>
  <si>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</si>
  <si>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</si>
  <si>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</si>
  <si>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</si>
  <si>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</si>
  <si>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</si>
  <si>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</si>
  <si>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</si>
  <si>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</si>
  <si>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</si>
  <si>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</si>
  <si>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</si>
  <si>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</si>
  <si>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</si>
  <si>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</si>
  <si>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</si>
  <si>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</si>
  <si>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</si>
  <si>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</si>
  <si>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</si>
  <si>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</si>
  <si>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</si>
  <si>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</si>
  <si>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</si>
  <si>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</si>
  <si>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</si>
  <si>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</si>
  <si>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</si>
  <si>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</si>
  <si>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</si>
  <si>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</si>
  <si>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</si>
  <si>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</si>
  <si>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</si>
  <si>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</si>
  <si>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</si>
  <si>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</si>
  <si>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</si>
  <si>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</si>
  <si>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</si>
  <si>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</si>
  <si>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</si>
  <si>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</si>
  <si>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</si>
  <si>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</si>
  <si>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</si>
  <si>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</si>
  <si>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</si>
  <si>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</si>
  <si>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</si>
  <si>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</si>
  <si>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</si>
  <si>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</si>
  <si>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</si>
  <si>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</si>
  <si>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</si>
  <si>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</si>
  <si>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</si>
  <si>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</si>
  <si>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</si>
  <si>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</si>
  <si>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</si>
  <si>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</si>
  <si>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</si>
  <si>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</si>
  <si>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</si>
  <si>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</si>
  <si>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</si>
  <si>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</si>
  <si>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</si>
  <si>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</si>
  <si>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</si>
  <si>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</si>
  <si>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</si>
  <si>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</si>
  <si>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</si>
  <si>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</si>
  <si>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</si>
  <si>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</si>
  <si>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</si>
  <si>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</si>
  <si>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</si>
  <si>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</si>
  <si>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</si>
  <si>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</si>
  <si>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</si>
  <si>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</si>
  <si>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</si>
  <si>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</si>
  <si>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</si>
  <si>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</si>
  <si>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</si>
  <si>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</si>
  <si>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</si>
  <si>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</si>
  <si>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</si>
  <si>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</si>
  <si>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</si>
  <si>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</si>
  <si>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</si>
  <si>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</si>
  <si>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</si>
  <si>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</si>
  <si>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</si>
  <si>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</si>
  <si>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</si>
  <si>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</si>
  <si>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</si>
  <si>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</si>
  <si>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</si>
  <si>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</si>
  <si>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</si>
  <si>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</si>
  <si>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</si>
  <si>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</si>
  <si>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</si>
  <si>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</si>
  <si>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</si>
  <si>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</si>
  <si>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</si>
  <si>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</si>
  <si>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</si>
  <si>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</si>
  <si>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</si>
  <si>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</si>
  <si>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</si>
  <si>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</si>
  <si>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</si>
  <si>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</si>
  <si>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</si>
  <si>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</si>
  <si>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</si>
  <si>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</si>
  <si>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</si>
  <si>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</si>
  <si>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</si>
  <si>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</si>
  <si>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</si>
  <si>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</si>
  <si>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</si>
  <si>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</si>
  <si>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</si>
  <si>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</si>
  <si>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</si>
  <si>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</si>
  <si>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</si>
  <si>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</si>
  <si>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</si>
  <si>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</si>
  <si>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</si>
  <si>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</si>
  <si>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</si>
  <si>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</si>
  <si>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</si>
  <si>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</si>
  <si>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</si>
  <si>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</si>
  <si>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</si>
  <si>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</si>
  <si>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</si>
  <si>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</si>
  <si>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</si>
  <si>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</si>
  <si>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</si>
  <si>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</si>
  <si>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</si>
  <si>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</si>
  <si>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</si>
  <si>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</si>
  <si>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</si>
  <si>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</si>
  <si>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</si>
  <si>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</si>
  <si>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</si>
  <si>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</si>
  <si>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</si>
  <si>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</si>
  <si>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</si>
  <si>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</si>
  <si>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</si>
  <si>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</si>
  <si>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</si>
  <si>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</si>
  <si>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</si>
  <si>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</si>
  <si>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</si>
  <si>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</si>
  <si>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</si>
  <si>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</si>
  <si>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</si>
  <si>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</si>
  <si>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</si>
  <si>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</si>
  <si>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</si>
  <si>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</si>
  <si>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</si>
  <si>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</si>
  <si>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</si>
  <si>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</si>
  <si>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</si>
  <si>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</si>
  <si>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</si>
  <si>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</si>
  <si>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</si>
  <si>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</si>
  <si>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</si>
  <si>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</si>
  <si>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</si>
  <si>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</si>
  <si>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</si>
  <si>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</si>
  <si>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</si>
  <si>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</si>
  <si>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</si>
  <si>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</si>
  <si>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</si>
  <si>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</si>
  <si>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</si>
  <si>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</si>
  <si>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</si>
  <si>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</si>
  <si>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</si>
  <si>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</si>
  <si>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</si>
  <si>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</si>
  <si>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</si>
  <si>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</si>
  <si>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</si>
  <si>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</si>
  <si>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</si>
  <si>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</si>
  <si>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</si>
  <si>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</si>
  <si>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</si>
  <si>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</si>
  <si>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</si>
  <si>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</si>
  <si>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</si>
  <si>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</si>
  <si>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</si>
  <si>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</si>
  <si>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</si>
  <si>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</si>
  <si>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</si>
  <si>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</si>
  <si>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</si>
  <si>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</si>
  <si>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</si>
  <si>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</si>
  <si>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</si>
  <si>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</si>
  <si>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</si>
  <si>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</si>
  <si>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</si>
  <si>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</si>
  <si>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</si>
  <si>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</si>
  <si>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</si>
  <si>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</si>
  <si>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</si>
  <si>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</si>
  <si>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</si>
  <si>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</si>
  <si>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</si>
  <si>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</si>
  <si>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</si>
  <si>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</si>
  <si>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</si>
  <si>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</si>
  <si>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</si>
  <si>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</si>
  <si>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</si>
  <si>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</si>
  <si>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</si>
  <si>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</si>
  <si>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</si>
  <si>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</si>
  <si>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</si>
  <si>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</si>
  <si>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</si>
  <si>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</si>
  <si>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</si>
  <si>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</si>
  <si>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</si>
  <si>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</si>
  <si>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</si>
  <si>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</si>
  <si>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</si>
  <si>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</si>
  <si>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</si>
  <si>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</si>
  <si>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</si>
  <si>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</si>
  <si>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</si>
  <si>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</si>
  <si>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</si>
  <si>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</si>
  <si>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</si>
  <si>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</si>
  <si>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</si>
  <si>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</si>
  <si>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</si>
  <si>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</si>
  <si>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</si>
  <si>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</si>
  <si>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</si>
  <si>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</si>
  <si>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</si>
  <si>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</si>
  <si>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</si>
  <si>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</si>
  <si>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</si>
  <si>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</si>
  <si>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</si>
  <si>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</si>
  <si>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</si>
  <si>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</si>
  <si>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</si>
  <si>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</si>
  <si>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</si>
  <si>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</si>
  <si>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</si>
  <si>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</si>
  <si>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</si>
  <si>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</si>
  <si>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</si>
  <si>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</si>
  <si>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</si>
  <si>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</si>
  <si>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</si>
  <si>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</si>
  <si>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</si>
  <si>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</si>
  <si>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</si>
  <si>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</si>
  <si>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</si>
  <si>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</si>
  <si>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</si>
  <si>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</si>
  <si>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</si>
  <si>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</si>
  <si>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</si>
  <si>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</si>
  <si>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</si>
  <si>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</si>
  <si>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</si>
  <si>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</si>
  <si>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</si>
  <si>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</si>
  <si>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</si>
  <si>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</si>
  <si>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</si>
  <si>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</si>
  <si>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</si>
  <si>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</si>
  <si>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</si>
  <si>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</si>
  <si>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</si>
  <si>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</si>
  <si>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</si>
  <si>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</si>
  <si>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</si>
  <si>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</si>
  <si>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</si>
  <si>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</si>
  <si>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</si>
  <si>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</si>
  <si>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</si>
  <si>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</si>
  <si>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</si>
  <si>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</si>
  <si>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</si>
  <si>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</si>
  <si>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</si>
  <si>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</si>
  <si>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</si>
  <si>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</si>
  <si>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</si>
  <si>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</si>
  <si>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</si>
  <si>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</si>
  <si>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</si>
  <si>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</si>
  <si>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</si>
  <si>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</si>
  <si>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</si>
  <si>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</si>
  <si>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</si>
  <si>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</si>
  <si>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</si>
  <si>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</si>
  <si>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</si>
  <si>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</si>
  <si>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</si>
  <si>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</si>
  <si>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</si>
  <si>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</si>
  <si>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</si>
  <si>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</si>
  <si>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</si>
  <si>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</si>
  <si>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</si>
  <si>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</si>
  <si>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</si>
  <si>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</si>
  <si>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</si>
  <si>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</si>
  <si>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</si>
  <si>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</si>
  <si>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</si>
  <si>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</si>
  <si>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</si>
  <si>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</si>
  <si>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</si>
  <si>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</si>
  <si>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</si>
  <si>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</si>
  <si>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</si>
  <si>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</si>
  <si>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</si>
  <si>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</si>
  <si>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</si>
  <si>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</si>
  <si>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</si>
  <si>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</si>
  <si>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</si>
  <si>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</si>
  <si>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</si>
  <si>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</si>
  <si>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</si>
  <si>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</si>
  <si>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</si>
  <si>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</si>
  <si>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</si>
  <si>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</si>
  <si>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</si>
  <si>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</si>
  <si>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</si>
  <si>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</si>
  <si>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</si>
  <si>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</si>
  <si>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</si>
  <si>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</si>
  <si>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</si>
  <si>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</si>
  <si>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</si>
  <si>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</si>
  <si>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</si>
  <si>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</si>
  <si>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</si>
  <si>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</si>
  <si>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</si>
  <si>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</si>
  <si>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</si>
  <si>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</si>
  <si>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</si>
  <si>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</si>
  <si>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</si>
  <si>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</si>
  <si>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</si>
  <si>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</si>
  <si>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</si>
  <si>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</si>
  <si>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</si>
  <si>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</si>
  <si>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</si>
  <si>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</si>
  <si>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</si>
  <si>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</si>
  <si>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</si>
  <si>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</si>
  <si>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</si>
  <si>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</si>
  <si>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</si>
  <si>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</si>
  <si>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</si>
  <si>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</si>
  <si>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</si>
  <si>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</si>
  <si>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</si>
  <si>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</si>
  <si>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</si>
  <si>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</si>
  <si>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</si>
  <si>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</si>
  <si>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</si>
  <si>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</si>
  <si>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</si>
  <si>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</si>
  <si>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</si>
  <si>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</si>
  <si>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</si>
  <si>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</si>
  <si>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</si>
  <si>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</si>
  <si>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</si>
  <si>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</si>
  <si>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</si>
  <si>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</si>
  <si>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</si>
  <si>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</si>
  <si>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</si>
  <si>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</si>
  <si>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</si>
  <si>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</si>
  <si>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</si>
  <si>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</si>
  <si>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</si>
  <si>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</si>
  <si>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</si>
  <si>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</si>
  <si>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</si>
  <si>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</si>
  <si>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</si>
  <si>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</si>
  <si>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</si>
  <si>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</si>
  <si>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</si>
  <si>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</si>
  <si>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</si>
  <si>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</si>
  <si>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</si>
  <si>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</si>
  <si>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</si>
  <si>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</si>
  <si>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</si>
  <si>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</si>
  <si>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</si>
  <si>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</si>
  <si>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</si>
  <si>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</si>
  <si>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</si>
  <si>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</si>
  <si>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</si>
  <si>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</si>
  <si>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</si>
  <si>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</si>
  <si>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</si>
  <si>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</si>
  <si>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</si>
  <si>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</si>
  <si>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</si>
  <si>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</si>
  <si>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</si>
  <si>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</si>
  <si>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</si>
  <si>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</si>
  <si>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</si>
  <si>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</si>
  <si>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</si>
  <si>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</si>
  <si>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</si>
  <si>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</si>
  <si>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</si>
  <si>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</si>
  <si>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</si>
  <si>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</si>
  <si>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</si>
  <si>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</si>
  <si>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</si>
  <si>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</si>
  <si>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</si>
  <si>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</si>
  <si>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</si>
  <si>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</si>
  <si>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</si>
  <si>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</si>
  <si>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</si>
  <si>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</si>
  <si>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</si>
  <si>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</si>
  <si>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</si>
  <si>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</si>
  <si>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</si>
  <si>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</si>
  <si>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</si>
  <si>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</si>
  <si>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</si>
  <si>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</si>
  <si>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</si>
  <si>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</si>
  <si>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</si>
  <si>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</si>
  <si>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</si>
  <si>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</si>
  <si>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</si>
  <si>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</si>
  <si>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</si>
  <si>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</si>
  <si>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</si>
  <si>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</si>
  <si>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</si>
  <si>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</si>
  <si>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</si>
  <si>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</si>
  <si>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</si>
  <si>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</si>
  <si>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</si>
  <si>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</si>
  <si>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</si>
  <si>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</si>
  <si>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</si>
  <si>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</si>
  <si>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</si>
  <si>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</si>
  <si>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</si>
  <si>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</si>
  <si>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</si>
  <si>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</si>
  <si>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</si>
  <si>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</si>
  <si>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</si>
  <si>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</si>
  <si>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</si>
  <si>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</si>
  <si>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</si>
  <si>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</si>
  <si>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</si>
  <si>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</si>
  <si>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</si>
  <si>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</si>
  <si>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</si>
  <si>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</si>
  <si>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</si>
  <si>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</si>
  <si>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</si>
  <si>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</si>
  <si>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</si>
  <si>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</si>
  <si>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</si>
  <si>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</si>
  <si>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</si>
  <si>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</si>
  <si>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</si>
  <si>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</si>
  <si>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</si>
  <si>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</si>
  <si>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</si>
  <si>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</si>
  <si>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</si>
  <si>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</si>
  <si>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</si>
  <si>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</si>
  <si>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</si>
  <si>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</si>
  <si>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</si>
  <si>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</si>
  <si>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</si>
  <si>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</si>
  <si>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</si>
  <si>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</si>
  <si>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</si>
  <si>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</si>
  <si>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</si>
  <si>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</si>
  <si>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</si>
  <si>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</si>
  <si>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</si>
  <si>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</si>
  <si>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</si>
  <si>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</si>
  <si>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</si>
  <si>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</si>
  <si>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</si>
  <si>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</si>
  <si>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</si>
  <si>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</si>
  <si>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</si>
  <si>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</si>
  <si>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</si>
  <si>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</si>
  <si>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</si>
  <si>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</si>
  <si>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</si>
  <si>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</si>
  <si>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</si>
  <si>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</si>
  <si>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</si>
  <si>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</si>
  <si>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</si>
  <si>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</si>
  <si>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</si>
  <si>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</si>
  <si>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</si>
  <si>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</si>
  <si>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</si>
  <si>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</si>
  <si>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</si>
  <si>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</si>
  <si>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</si>
  <si>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</si>
  <si>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</si>
  <si>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</si>
  <si>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</si>
  <si>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</si>
  <si>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</si>
  <si>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</si>
  <si>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</si>
  <si>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</si>
  <si>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</si>
  <si>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</si>
  <si>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</si>
  <si>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</si>
  <si>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</si>
  <si>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</si>
  <si>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</si>
  <si>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</si>
  <si>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</si>
  <si>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</si>
  <si>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</si>
  <si>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</si>
  <si>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</si>
  <si>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</si>
  <si>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</si>
  <si>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</si>
  <si>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</si>
  <si>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</si>
  <si>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</si>
  <si>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</si>
  <si>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</si>
  <si>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</si>
  <si>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</si>
  <si>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</si>
  <si>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</si>
  <si>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</si>
  <si>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</si>
  <si>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</si>
  <si>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</si>
  <si>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</si>
  <si>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</si>
  <si>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</si>
  <si>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</si>
  <si>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</si>
  <si>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</si>
  <si>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</si>
  <si>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</si>
  <si>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</si>
  <si>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</si>
  <si>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</si>
  <si>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</si>
  <si>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</si>
  <si>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</si>
  <si>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</si>
  <si>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</si>
  <si>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</si>
  <si>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</si>
  <si>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</si>
  <si>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</si>
  <si>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</si>
  <si>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</si>
  <si>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</si>
  <si>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</si>
  <si>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</si>
  <si>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</si>
  <si>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</si>
  <si>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</si>
  <si>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</si>
  <si>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</si>
  <si>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</si>
  <si>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</si>
  <si>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</si>
  <si>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</si>
  <si>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</si>
  <si>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</si>
  <si>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</si>
  <si>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</si>
  <si>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</si>
  <si>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</si>
  <si>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</si>
  <si>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</si>
  <si>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</si>
  <si>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</si>
  <si>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</si>
  <si>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</si>
  <si>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</si>
  <si>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</si>
  <si>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</si>
  <si>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</si>
  <si>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</si>
  <si>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</si>
  <si>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</si>
  <si>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</si>
  <si>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</si>
  <si>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</si>
  <si>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</si>
  <si>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</si>
  <si>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</si>
  <si>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</si>
  <si>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</si>
  <si>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</si>
  <si>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</si>
  <si>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</si>
  <si>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</si>
  <si>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</si>
  <si>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</si>
  <si>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</si>
  <si>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</si>
  <si>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</si>
  <si>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</si>
  <si>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</si>
  <si>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</si>
  <si>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</si>
  <si>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</si>
  <si>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</si>
  <si>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</si>
  <si>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</si>
  <si>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</si>
  <si>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</si>
  <si>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</si>
  <si>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</si>
  <si>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</si>
  <si>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</si>
  <si>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</si>
  <si>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</si>
  <si>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</si>
  <si>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</si>
  <si>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</si>
  <si>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</si>
  <si>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</si>
  <si>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</si>
  <si>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</si>
  <si>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</si>
  <si>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</si>
  <si>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</si>
  <si>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</si>
  <si>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</si>
  <si>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</si>
  <si>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</si>
  <si>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</si>
  <si>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</si>
  <si>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</si>
  <si>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</si>
  <si>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</si>
  <si>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</si>
  <si>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</si>
  <si>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</si>
  <si>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</si>
  <si>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</si>
  <si>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</si>
  <si>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</si>
  <si>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</si>
  <si>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</si>
  <si>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</si>
  <si>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</si>
  <si>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</si>
  <si>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</si>
  <si>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</si>
  <si>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</si>
  <si>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</si>
  <si>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</si>
  <si>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</si>
  <si>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</si>
  <si>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</si>
  <si>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</si>
  <si>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</si>
  <si>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</si>
  <si>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</si>
  <si>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</si>
  <si>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</si>
  <si>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</si>
  <si>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</si>
  <si>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</si>
  <si>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</si>
  <si>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</si>
  <si>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</si>
  <si>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</si>
  <si>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</si>
  <si>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</si>
  <si>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</si>
  <si>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</si>
  <si>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</si>
  <si>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</si>
  <si>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</si>
  <si>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</si>
  <si>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</si>
  <si>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</si>
  <si>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</si>
  <si>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</si>
  <si>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</si>
  <si>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</si>
  <si>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</si>
  <si>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</si>
  <si>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</si>
  <si>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</si>
  <si>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</si>
  <si>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</si>
  <si>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</si>
  <si>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</si>
  <si>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</si>
  <si>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</si>
  <si>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</si>
  <si>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</si>
  <si>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</si>
  <si>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</si>
  <si>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</si>
  <si>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</si>
  <si>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</si>
  <si>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</si>
  <si>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</si>
  <si>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</si>
  <si>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</si>
  <si>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</si>
  <si>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</si>
  <si>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</si>
  <si>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</si>
  <si>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</si>
  <si>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</si>
  <si>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</si>
  <si>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</si>
  <si>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</si>
  <si>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</si>
  <si>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</si>
  <si>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</si>
  <si>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</si>
  <si>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</si>
  <si>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</si>
  <si>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</si>
  <si>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</si>
  <si>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</si>
  <si>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</si>
  <si>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</si>
  <si>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</si>
  <si>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</si>
  <si>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</si>
  <si>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</si>
  <si>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</si>
  <si>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</si>
  <si>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</si>
  <si>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</si>
  <si>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</si>
  <si>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</si>
  <si>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</si>
  <si>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</si>
  <si>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</si>
  <si>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</si>
  <si>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</si>
  <si>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</si>
  <si>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</si>
  <si>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</si>
  <si>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</si>
  <si>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</si>
  <si>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</si>
  <si>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</si>
  <si>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</si>
  <si>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</si>
  <si>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</si>
  <si>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</si>
  <si>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</si>
  <si>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</si>
  <si>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</si>
  <si>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</si>
  <si>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</si>
  <si>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</si>
  <si>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</si>
  <si>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</si>
  <si>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</si>
  <si>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</si>
  <si>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</si>
  <si>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</si>
  <si>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</si>
  <si>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</si>
  <si>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</si>
  <si>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</si>
  <si>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</si>
  <si>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</si>
  <si>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</si>
  <si>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</si>
  <si>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</si>
  <si>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</si>
  <si>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</si>
  <si>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</si>
  <si>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</si>
  <si>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</si>
  <si>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</si>
  <si>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</si>
  <si>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</si>
  <si>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</si>
  <si>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</si>
  <si>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</si>
  <si>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</si>
  <si>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</si>
  <si>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</si>
  <si>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</si>
  <si>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</si>
  <si>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</si>
  <si>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</si>
  <si>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</si>
  <si>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</si>
  <si>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</si>
  <si>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</si>
  <si>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</si>
  <si>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</si>
  <si>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</si>
  <si>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</si>
  <si>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</si>
  <si>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</si>
  <si>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</si>
  <si>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</si>
  <si>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</si>
  <si>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</si>
  <si>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</si>
  <si>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</si>
  <si>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</si>
  <si>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</si>
  <si>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</si>
  <si>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</si>
  <si>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</si>
  <si>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</si>
  <si>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</si>
  <si>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</si>
  <si>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</si>
  <si>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</si>
  <si>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</si>
  <si>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</si>
  <si>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</si>
  <si>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</si>
  <si>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</si>
  <si>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</si>
  <si>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</si>
  <si>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</si>
  <si>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</si>
  <si>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</si>
  <si>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</si>
  <si>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</si>
  <si>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</si>
  <si>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</si>
  <si>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</si>
  <si>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</si>
  <si>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</si>
  <si>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</si>
  <si>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</si>
  <si>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</si>
  <si>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</si>
  <si>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</si>
  <si>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</si>
  <si>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</si>
  <si>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</si>
  <si>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</si>
  <si>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</si>
  <si>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</si>
  <si>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</si>
  <si>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</si>
  <si>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</si>
  <si>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</si>
  <si>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</si>
  <si>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</si>
  <si>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</si>
  <si>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</si>
  <si>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</si>
  <si>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</si>
  <si>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</si>
  <si>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</si>
  <si>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</si>
  <si>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</si>
  <si>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</si>
  <si>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</si>
  <si>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</si>
  <si>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</si>
  <si>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</si>
  <si>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</si>
  <si>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</si>
  <si>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</si>
  <si>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</si>
  <si>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</si>
  <si>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</si>
  <si>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</si>
  <si>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</si>
  <si>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</si>
  <si>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</si>
  <si>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</si>
  <si>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</si>
  <si>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</si>
  <si>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</si>
  <si>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</si>
  <si>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</si>
  <si>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</si>
  <si>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</si>
  <si>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</si>
  <si>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</si>
  <si>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</si>
  <si>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</si>
  <si>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</si>
  <si>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</si>
  <si>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</si>
  <si>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</si>
  <si>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</si>
  <si>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</si>
  <si>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</si>
  <si>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</si>
  <si>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</si>
  <si>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</si>
  <si>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</si>
  <si>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</si>
  <si>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</si>
  <si>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</si>
  <si>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</si>
  <si>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</si>
  <si>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</si>
  <si>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</si>
  <si>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</si>
  <si>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</si>
  <si>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</si>
  <si>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</si>
  <si>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</si>
  <si>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</si>
  <si>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</si>
  <si>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</si>
  <si>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</si>
  <si>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</si>
  <si>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</si>
  <si>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</si>
  <si>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</si>
  <si>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</si>
  <si>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</si>
  <si>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</si>
  <si>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</si>
  <si>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</si>
  <si>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</si>
  <si>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</si>
  <si>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</si>
  <si>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</si>
  <si>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</si>
  <si>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</si>
  <si>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</si>
  <si>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</si>
  <si>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</si>
  <si>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</si>
  <si>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</si>
  <si>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</si>
  <si>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</si>
  <si>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</si>
  <si>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</si>
  <si>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</si>
  <si>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</si>
  <si>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</si>
  <si>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</si>
  <si>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</si>
  <si>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</si>
  <si>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</si>
  <si>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</si>
  <si>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</si>
  <si>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</si>
  <si>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</si>
  <si>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</si>
  <si>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</si>
  <si>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</si>
  <si>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</si>
  <si>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</si>
  <si>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</si>
  <si>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</si>
  <si>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</si>
  <si>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</si>
  <si>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</si>
  <si>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</si>
  <si>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</si>
  <si>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</si>
  <si>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</si>
  <si>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</si>
  <si>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</si>
  <si>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</si>
  <si>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</si>
  <si>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</si>
  <si>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</si>
  <si>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</si>
  <si>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</si>
  <si>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</si>
  <si>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</si>
  <si>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</si>
  <si>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</si>
  <si>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</si>
  <si>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</si>
  <si>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</si>
  <si>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</si>
  <si>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</si>
  <si>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</si>
  <si>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</si>
  <si>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</si>
  <si>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</si>
  <si>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</si>
  <si>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</si>
  <si>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</si>
  <si>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</si>
  <si>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</si>
  <si>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</si>
  <si>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</si>
  <si>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</si>
  <si>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</si>
  <si>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</si>
  <si>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</si>
  <si>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</si>
  <si>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</si>
  <si>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</si>
  <si>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</si>
  <si>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</si>
  <si>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</si>
  <si>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</si>
  <si>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</si>
  <si>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</si>
  <si>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</si>
  <si>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</si>
  <si>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</si>
  <si>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</si>
  <si>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</si>
  <si>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</si>
  <si>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</si>
  <si>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</si>
  <si>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</si>
  <si>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</si>
  <si>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</si>
  <si>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</si>
  <si>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</si>
  <si>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</si>
  <si>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</si>
  <si>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</si>
  <si>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</si>
  <si>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</si>
  <si>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</si>
  <si>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</si>
  <si>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</si>
  <si>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</si>
  <si>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</si>
  <si>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</si>
  <si>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</si>
  <si>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</si>
  <si>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</si>
  <si>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</si>
  <si>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</si>
  <si>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</si>
  <si>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</si>
  <si>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</si>
  <si>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</si>
  <si>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</si>
  <si>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</si>
  <si>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</si>
  <si>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</si>
  <si>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</si>
  <si>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</si>
  <si>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</si>
  <si>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</si>
  <si>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</si>
  <si>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</si>
  <si>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</si>
  <si>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</si>
  <si>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</si>
  <si>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</si>
  <si>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</si>
  <si>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</si>
  <si>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</si>
  <si>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</si>
  <si>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</si>
  <si>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</si>
  <si>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</si>
  <si>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</si>
  <si>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</si>
  <si>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</si>
  <si>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</si>
  <si>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</si>
  <si>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</si>
  <si>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</si>
  <si>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</si>
  <si>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</si>
  <si>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</si>
  <si>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</si>
  <si>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</si>
  <si>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</si>
  <si>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</si>
  <si>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</si>
  <si>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</si>
  <si>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</si>
  <si>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</si>
  <si>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</si>
  <si>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</si>
  <si>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</si>
  <si>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</si>
  <si>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</si>
  <si>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</si>
  <si>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</si>
  <si>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</si>
  <si>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</si>
  <si>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</si>
  <si>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</si>
  <si>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</si>
  <si>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</si>
  <si>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</si>
  <si>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</si>
  <si>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</si>
  <si>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</si>
  <si>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</si>
  <si>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</si>
  <si>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</si>
  <si>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</si>
  <si>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</si>
  <si>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</si>
  <si>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</si>
  <si>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</si>
  <si>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</si>
  <si>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</si>
  <si>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</si>
  <si>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</si>
  <si>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</si>
  <si>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</si>
  <si>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</si>
  <si>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</si>
  <si>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</si>
  <si>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</si>
  <si>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</si>
  <si>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</si>
  <si>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</si>
  <si>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</si>
  <si>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</si>
  <si>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</si>
  <si>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</si>
  <si>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</si>
  <si>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</si>
  <si>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</si>
  <si>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</si>
  <si>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</si>
  <si>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</si>
  <si>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</si>
  <si>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</si>
  <si>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</si>
  <si>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</si>
  <si>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</si>
  <si>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</si>
  <si>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</si>
  <si>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</si>
  <si>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</si>
  <si>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</si>
  <si>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</si>
  <si>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</si>
  <si>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</si>
  <si>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</si>
  <si>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</si>
  <si>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</si>
  <si>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</si>
  <si>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</si>
  <si>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</si>
  <si>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</si>
  <si>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</si>
  <si>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</si>
  <si>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</si>
  <si>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</si>
  <si>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</si>
  <si>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</si>
  <si>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</si>
  <si>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</si>
  <si>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</si>
  <si>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</si>
  <si>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</si>
  <si>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</si>
  <si>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</si>
  <si>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</si>
  <si>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</si>
  <si>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</si>
  <si>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</si>
  <si>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</si>
  <si>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</si>
  <si>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</si>
  <si>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</si>
  <si>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</si>
  <si>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</si>
  <si>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</si>
  <si>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</si>
  <si>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</si>
  <si>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</si>
  <si>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</si>
  <si>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</si>
  <si>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</si>
  <si>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</si>
  <si>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</si>
  <si>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</si>
  <si>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</si>
  <si>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</si>
  <si>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</si>
  <si>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</si>
  <si>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</si>
  <si>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</si>
  <si>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</si>
  <si>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</si>
  <si>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</si>
  <si>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</si>
  <si>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</si>
  <si>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</si>
  <si>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</si>
  <si>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</si>
  <si>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</si>
  <si>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</si>
  <si>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</si>
  <si>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</si>
  <si>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</si>
  <si>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</si>
  <si>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</si>
  <si>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</si>
  <si>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</si>
  <si>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</si>
  <si>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</si>
  <si>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</si>
  <si>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</si>
  <si>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</si>
  <si>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</si>
  <si>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</si>
  <si>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</si>
  <si>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</si>
  <si>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</si>
  <si>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</si>
  <si>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</si>
  <si>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</si>
  <si>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</si>
  <si>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</si>
  <si>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</si>
  <si>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</si>
  <si>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</si>
  <si>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</si>
  <si>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</si>
  <si>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</si>
  <si>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</si>
  <si>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</si>
  <si>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</si>
  <si>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</si>
  <si>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</si>
  <si>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</si>
  <si>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</si>
  <si>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</si>
  <si>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</si>
  <si>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</si>
  <si>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</si>
  <si>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</si>
  <si>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</si>
  <si>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</si>
  <si>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</si>
  <si>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</si>
  <si>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</si>
  <si>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</si>
  <si>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</si>
  <si>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</si>
  <si>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</si>
  <si>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</si>
  <si>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</si>
  <si>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</si>
  <si>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</si>
  <si>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</si>
  <si>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</si>
  <si>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</si>
  <si>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</si>
  <si>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</si>
  <si>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</si>
  <si>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</si>
  <si>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</si>
  <si>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</si>
  <si>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</si>
  <si>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</si>
  <si>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</si>
  <si>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</si>
  <si>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</si>
  <si>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</si>
  <si>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</si>
  <si>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</si>
  <si>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</si>
  <si>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</si>
  <si>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</si>
  <si>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</si>
  <si>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</si>
  <si>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</si>
  <si>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</si>
  <si>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</si>
  <si>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</si>
  <si>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</si>
  <si>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</si>
  <si>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</si>
  <si>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</si>
  <si>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</si>
  <si>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</si>
  <si>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</si>
  <si>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</si>
  <si>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</si>
  <si>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</si>
  <si>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</si>
  <si>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</si>
  <si>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</si>
  <si>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</si>
  <si>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</si>
  <si>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</si>
  <si>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</si>
  <si>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</si>
  <si>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</si>
  <si>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</si>
  <si>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</si>
  <si>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</si>
  <si>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</si>
  <si>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</si>
  <si>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</si>
  <si>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</si>
  <si>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</si>
  <si>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</si>
  <si>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</si>
  <si>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</si>
  <si>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</si>
  <si>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</si>
  <si>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</si>
  <si>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</si>
  <si>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</si>
  <si>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</si>
  <si>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</si>
  <si>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</si>
  <si>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</si>
  <si>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</si>
  <si>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</si>
  <si>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</si>
  <si>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</si>
  <si>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</si>
  <si>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</si>
  <si>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</si>
  <si>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</si>
  <si>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</si>
  <si>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</si>
  <si>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</si>
  <si>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</si>
  <si>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</si>
  <si>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</si>
  <si>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</si>
  <si>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</si>
  <si>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</si>
  <si>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</si>
  <si>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</si>
  <si>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</si>
  <si>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</si>
  <si>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</si>
  <si>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</si>
  <si>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</si>
  <si>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</si>
  <si>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</si>
  <si>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</si>
  <si>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</si>
  <si>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</si>
  <si>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</si>
  <si>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</si>
  <si>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</si>
  <si>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</si>
  <si>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</si>
  <si>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</si>
  <si>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</si>
  <si>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</si>
  <si>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</si>
  <si>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</si>
  <si>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</si>
  <si>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</si>
  <si>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</si>
  <si>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</si>
  <si>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</si>
  <si>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</si>
  <si>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</si>
  <si>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</si>
  <si>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</si>
  <si>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</si>
  <si>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</si>
  <si>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</si>
  <si>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</si>
  <si>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</si>
  <si>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</si>
  <si>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</si>
  <si>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</si>
  <si>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</si>
  <si>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</si>
  <si>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</si>
  <si>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</si>
  <si>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</si>
  <si>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</si>
  <si>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</si>
  <si>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</si>
  <si>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</si>
  <si>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</si>
  <si>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</si>
  <si>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</si>
  <si>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</si>
  <si>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</si>
  <si>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</si>
  <si>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</si>
  <si>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</si>
  <si>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</si>
  <si>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</si>
  <si>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</si>
  <si>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</si>
  <si>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</si>
  <si>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</si>
  <si>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</si>
  <si>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</si>
  <si>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</si>
  <si>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</si>
  <si>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</si>
  <si>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</si>
  <si>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</si>
  <si>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</si>
  <si>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</si>
  <si>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</si>
  <si>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</si>
  <si>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</si>
  <si>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</si>
  <si>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</si>
  <si>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</si>
  <si>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</si>
  <si>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</si>
  <si>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</si>
  <si>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</si>
  <si>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</si>
  <si>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</si>
  <si>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</si>
  <si>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</si>
  <si>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</si>
  <si>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</si>
  <si>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</si>
  <si>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</si>
  <si>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</si>
  <si>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</si>
  <si>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</si>
  <si>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</si>
  <si>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</si>
  <si>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</si>
  <si>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</si>
  <si>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</si>
  <si>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</si>
  <si>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</si>
  <si>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</si>
  <si>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</si>
  <si>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</si>
  <si>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</si>
  <si>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</si>
  <si>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</si>
  <si>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</si>
  <si>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</si>
  <si>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</si>
  <si>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</si>
  <si>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</si>
  <si>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</si>
  <si>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</si>
  <si>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</si>
  <si>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</si>
  <si>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</si>
  <si>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</si>
  <si>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</si>
  <si>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</si>
  <si>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</si>
  <si>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</si>
  <si>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</si>
  <si>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</si>
  <si>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</si>
  <si>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</si>
  <si>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</si>
  <si>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</si>
  <si>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</si>
  <si>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</si>
  <si>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</si>
  <si>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</si>
  <si>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</si>
  <si>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</si>
  <si>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</si>
  <si>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</si>
  <si>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</si>
  <si>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</si>
  <si>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</si>
  <si>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</si>
  <si>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</si>
  <si>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</si>
  <si>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</si>
  <si>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</si>
  <si>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</si>
  <si>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</si>
  <si>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</si>
  <si>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</si>
  <si>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</si>
  <si>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</si>
  <si>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</si>
  <si>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</si>
  <si>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</si>
  <si>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</si>
  <si>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</si>
  <si>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</si>
  <si>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</si>
  <si>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</si>
  <si>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</si>
  <si>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</si>
  <si>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</si>
  <si>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</si>
  <si>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</si>
  <si>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</si>
  <si>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</si>
  <si>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</si>
  <si>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</si>
  <si>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</si>
  <si>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</si>
  <si>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</si>
  <si>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</si>
  <si>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</si>
  <si>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</si>
  <si>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</si>
  <si>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</si>
  <si>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</si>
  <si>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</si>
  <si>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</si>
  <si>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</si>
  <si>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</si>
  <si>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</si>
  <si>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</si>
  <si>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</si>
  <si>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</si>
  <si>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</si>
  <si>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</si>
  <si>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</si>
  <si>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</si>
  <si>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</si>
  <si>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</si>
  <si>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</si>
  <si>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</si>
  <si>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</si>
  <si>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</si>
  <si>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</si>
  <si>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</si>
  <si>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</si>
  <si>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</si>
  <si>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</si>
  <si>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</si>
  <si>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</si>
  <si>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</si>
  <si>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</si>
  <si>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</si>
  <si>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</si>
  <si>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</si>
  <si>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</si>
  <si>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</si>
  <si>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</si>
  <si>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</si>
  <si>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</si>
  <si>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</si>
  <si>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</si>
  <si>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</si>
  <si>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</si>
  <si>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</si>
  <si>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</si>
  <si>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</si>
  <si>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</si>
  <si>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</si>
  <si>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</si>
  <si>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</si>
  <si>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</si>
  <si>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</si>
  <si>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</si>
  <si>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</si>
  <si>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</si>
  <si>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</si>
  <si>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</si>
  <si>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</si>
  <si>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</si>
  <si>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</si>
  <si>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</si>
  <si>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</si>
  <si>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</si>
  <si>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</si>
  <si>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</si>
  <si>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</si>
  <si>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</si>
  <si>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</si>
  <si>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</si>
  <si>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</si>
  <si>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</si>
  <si>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</si>
  <si>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</si>
  <si>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</si>
  <si>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</si>
  <si>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</si>
  <si>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</si>
  <si>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</si>
  <si>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</si>
  <si>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</si>
  <si>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</si>
  <si>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</si>
  <si>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</si>
  <si>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</si>
  <si>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</si>
  <si>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</si>
  <si>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</si>
  <si>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</si>
  <si>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</si>
  <si>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</si>
  <si>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</si>
  <si>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</si>
  <si>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</si>
  <si>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</si>
  <si>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</si>
  <si>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</si>
  <si>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</si>
  <si>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</si>
  <si>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</si>
  <si>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</si>
  <si>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</si>
  <si>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</si>
  <si>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</si>
  <si>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</si>
  <si>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</si>
  <si>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</si>
  <si>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</si>
  <si>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</si>
  <si>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</si>
  <si>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</si>
  <si>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</si>
  <si>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</si>
  <si>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</si>
  <si>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</si>
  <si>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</si>
  <si>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</si>
  <si>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</si>
  <si>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</si>
  <si>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</si>
  <si>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</si>
  <si>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</si>
  <si>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</si>
  <si>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</si>
  <si>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</si>
  <si>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</si>
  <si>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</si>
  <si>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</si>
  <si>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</si>
  <si>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</si>
  <si>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</si>
  <si>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</si>
  <si>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</si>
  <si>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</si>
  <si>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</si>
  <si>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</si>
  <si>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</si>
  <si>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</si>
  <si>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</si>
  <si>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</si>
  <si>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</si>
  <si>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</si>
  <si>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</si>
  <si>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</si>
  <si>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</si>
  <si>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</si>
  <si>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</si>
  <si>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</si>
  <si>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</si>
  <si>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</si>
  <si>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</si>
  <si>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</si>
  <si>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</si>
  <si>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</si>
  <si>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</si>
  <si>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</si>
  <si>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</si>
  <si>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</si>
  <si>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</si>
  <si>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</si>
  <si>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</si>
  <si>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</si>
  <si>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</si>
  <si>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</si>
  <si>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</si>
  <si>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</si>
  <si>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</si>
  <si>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</si>
  <si>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</si>
  <si>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</si>
  <si>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</si>
  <si>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</si>
  <si>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</si>
  <si>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</si>
  <si>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</si>
  <si>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</si>
  <si>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</si>
  <si>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</si>
  <si>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</si>
  <si>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</si>
  <si>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</si>
  <si>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</si>
  <si>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</si>
  <si>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</si>
  <si>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</si>
  <si>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</si>
  <si>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</si>
  <si>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</si>
  <si>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</si>
  <si>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</si>
  <si>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</si>
  <si>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</si>
  <si>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</si>
  <si>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</si>
  <si>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</si>
  <si>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</si>
  <si>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</si>
  <si>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</si>
  <si>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</si>
  <si>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</si>
  <si>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</si>
  <si>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</si>
  <si>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</si>
  <si>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</si>
  <si>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</si>
  <si>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</si>
  <si>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</si>
  <si>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</si>
  <si>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</si>
  <si>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</si>
  <si>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</si>
  <si>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</si>
  <si>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</si>
  <si>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</si>
  <si>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</si>
  <si>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</si>
  <si>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</si>
  <si>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</si>
  <si>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</si>
  <si>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</si>
  <si>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</si>
  <si>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</si>
  <si>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</si>
  <si>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</si>
  <si>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</si>
  <si>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</si>
  <si>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</si>
  <si>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</si>
  <si>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</si>
  <si>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</si>
  <si>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</si>
  <si>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</si>
  <si>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</si>
  <si>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</si>
  <si>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</si>
  <si>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</si>
  <si>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</si>
  <si>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</si>
  <si>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</si>
  <si>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</si>
  <si>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</si>
  <si>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</si>
  <si>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</si>
  <si>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</si>
  <si>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</si>
  <si>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</si>
  <si>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</si>
  <si>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</si>
  <si>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</si>
  <si>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</si>
  <si>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</si>
  <si>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</si>
  <si>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</si>
  <si>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</si>
  <si>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</si>
  <si>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</si>
  <si>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</si>
  <si>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</si>
  <si>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</si>
  <si>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</si>
  <si>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</si>
  <si>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</si>
  <si>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</si>
  <si>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</si>
  <si>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</si>
  <si>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</si>
  <si>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</si>
  <si>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</si>
  <si>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</si>
  <si>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</si>
  <si>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</si>
  <si>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</si>
  <si>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</si>
  <si>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</si>
  <si>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</si>
  <si>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</si>
  <si>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</si>
  <si>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</si>
  <si>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</si>
  <si>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</si>
  <si>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</si>
  <si>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</si>
  <si>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</si>
  <si>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</si>
  <si>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</si>
  <si>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</si>
  <si>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</si>
  <si>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</si>
  <si>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</si>
  <si>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</si>
  <si>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</si>
  <si>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</si>
  <si>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</si>
  <si>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</si>
  <si>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</si>
  <si>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</si>
  <si>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</si>
  <si>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</si>
  <si>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</si>
  <si>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</si>
  <si>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</si>
  <si>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</si>
  <si>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</si>
  <si>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</si>
  <si>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</si>
  <si>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</si>
  <si>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</si>
  <si>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</si>
  <si>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</si>
  <si>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</si>
  <si>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</si>
  <si>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</si>
  <si>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</si>
  <si>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</si>
  <si>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</si>
  <si>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</si>
  <si>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</si>
  <si>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</si>
  <si>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</si>
  <si>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</si>
  <si>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</si>
  <si>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</si>
  <si>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</si>
  <si>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</si>
  <si>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</si>
  <si>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</si>
  <si>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</si>
  <si>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</si>
  <si>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</si>
  <si>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</si>
  <si>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</si>
  <si>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</si>
  <si>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</si>
  <si>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</si>
  <si>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</si>
  <si>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</si>
  <si>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</si>
  <si>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</si>
  <si>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</si>
  <si>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</si>
  <si>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</si>
  <si>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</si>
  <si>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</si>
  <si>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</si>
  <si>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</si>
  <si>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</si>
  <si>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</si>
  <si>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</si>
  <si>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</si>
  <si>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</si>
  <si>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</si>
  <si>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</si>
  <si>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</si>
  <si>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</si>
  <si>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</si>
  <si>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</si>
  <si>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</si>
  <si>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</si>
  <si>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</si>
  <si>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</si>
  <si>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</si>
  <si>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</si>
  <si>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</si>
  <si>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</si>
  <si>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</si>
  <si>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</si>
  <si>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</si>
  <si>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</si>
  <si>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</si>
  <si>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</si>
  <si>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</si>
  <si>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</si>
  <si>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</si>
  <si>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</si>
  <si>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</si>
  <si>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</si>
  <si>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</si>
  <si>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</si>
  <si>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</si>
  <si>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</si>
  <si>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</si>
  <si>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</si>
  <si>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</si>
  <si>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</si>
  <si>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</si>
  <si>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</si>
  <si>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</si>
  <si>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</si>
  <si>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</si>
  <si>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</si>
  <si>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</si>
  <si>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</si>
  <si>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</si>
  <si>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</si>
  <si>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</si>
  <si>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</si>
  <si>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</si>
  <si>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</si>
  <si>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</si>
  <si>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</si>
  <si>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</si>
  <si>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</si>
  <si>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</si>
  <si>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</si>
  <si>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</si>
  <si>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</si>
  <si>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</si>
  <si>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</si>
  <si>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</si>
  <si>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</si>
  <si>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</si>
  <si>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</si>
  <si>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</si>
  <si>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</si>
  <si>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</si>
  <si>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</si>
  <si>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</si>
  <si>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</si>
  <si>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</si>
  <si>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</si>
  <si>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</si>
  <si>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</si>
  <si>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</si>
  <si>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</si>
  <si>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</si>
  <si>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</si>
  <si>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</si>
  <si>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</si>
  <si>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</si>
  <si>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</si>
  <si>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</si>
  <si>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</si>
  <si>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</si>
  <si>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</si>
  <si>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</si>
  <si>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</si>
  <si>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</si>
  <si>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</si>
  <si>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</si>
  <si>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</si>
  <si>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</si>
  <si>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</si>
  <si>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</si>
  <si>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</si>
  <si>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</si>
  <si>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</si>
  <si>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</si>
  <si>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</si>
  <si>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</si>
  <si>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</si>
  <si>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</si>
  <si>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</si>
  <si>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</si>
  <si>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</si>
  <si>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</si>
  <si>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</si>
  <si>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</si>
  <si>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</si>
  <si>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</si>
  <si>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</si>
  <si>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</si>
  <si>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</si>
  <si>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</si>
  <si>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</si>
  <si>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</si>
  <si>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</si>
  <si>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</si>
  <si>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</si>
  <si>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</si>
  <si>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</si>
  <si>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</si>
  <si>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</si>
  <si>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</si>
  <si>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</si>
  <si>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</si>
  <si>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</si>
  <si>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</si>
  <si>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</si>
  <si>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</si>
  <si>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</si>
  <si>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</si>
  <si>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</si>
  <si>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</si>
  <si>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</si>
  <si>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</si>
  <si>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</si>
  <si>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</si>
  <si>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</si>
  <si>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</si>
  <si>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</si>
  <si>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</si>
  <si>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</si>
  <si>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</si>
  <si>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</si>
  <si>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</si>
  <si>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</si>
  <si>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</si>
  <si>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</si>
  <si>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</si>
  <si>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</si>
  <si>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</si>
  <si>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</si>
  <si>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</si>
  <si>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</si>
  <si>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</si>
  <si>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</si>
  <si>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</si>
  <si>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</si>
  <si>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</si>
  <si>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</si>
  <si>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</si>
  <si>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</si>
  <si>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</si>
  <si>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</si>
  <si>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</si>
  <si>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</si>
  <si>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</si>
  <si>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</si>
  <si>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</si>
  <si>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</si>
  <si>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</si>
  <si>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</si>
  <si>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</si>
  <si>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</si>
  <si>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</si>
  <si>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</si>
  <si>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</si>
  <si>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</si>
  <si>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</si>
  <si>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</si>
  <si>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</si>
  <si>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</si>
  <si>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</si>
  <si>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</si>
  <si>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</si>
  <si>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</si>
  <si>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</si>
  <si>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</si>
  <si>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</si>
  <si>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</si>
  <si>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</si>
  <si>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</si>
  <si>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</si>
  <si>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</si>
  <si>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</si>
  <si>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</si>
  <si>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</si>
  <si>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</si>
  <si>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</si>
  <si>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</si>
  <si>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</si>
  <si>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</si>
  <si>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</si>
  <si>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</si>
  <si>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</si>
  <si>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</si>
  <si>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</si>
  <si>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</si>
  <si>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</si>
  <si>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</si>
  <si>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</si>
  <si>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</si>
  <si>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</si>
  <si>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</si>
  <si>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</si>
  <si>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</si>
  <si>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</si>
  <si>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</si>
  <si>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</si>
  <si>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</si>
  <si>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</si>
  <si>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</si>
  <si>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</si>
  <si>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</si>
  <si>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</si>
  <si>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</si>
  <si>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</si>
  <si>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</si>
  <si>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</si>
  <si>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</si>
  <si>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</si>
  <si>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</si>
  <si>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</si>
  <si>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</si>
  <si>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</si>
  <si>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</si>
  <si>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</si>
  <si>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</si>
  <si>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</si>
  <si>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</si>
  <si>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</si>
  <si>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</si>
  <si>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</si>
  <si>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</si>
  <si>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</si>
  <si>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</si>
  <si>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</si>
  <si>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</si>
  <si>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</si>
  <si>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</si>
  <si>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</si>
  <si>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</si>
  <si>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</si>
  <si>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</si>
  <si>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</si>
  <si>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</si>
  <si>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</si>
  <si>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</si>
  <si>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</si>
  <si>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</si>
  <si>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</si>
  <si>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</si>
  <si>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</si>
  <si>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</si>
  <si>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</si>
  <si>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</si>
  <si>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</si>
  <si>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</si>
  <si>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</si>
  <si>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</si>
  <si>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</si>
  <si>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</si>
  <si>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</si>
  <si>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</si>
  <si>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</si>
  <si>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</si>
  <si>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</si>
  <si>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</si>
  <si>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</si>
  <si>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</si>
  <si>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</si>
  <si>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</si>
  <si>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</si>
  <si>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</si>
  <si>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</si>
  <si>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</si>
  <si>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</si>
  <si>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</si>
  <si>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</si>
  <si>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</si>
  <si>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</si>
  <si>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</si>
  <si>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</si>
  <si>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</si>
  <si>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</si>
  <si>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</si>
  <si>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</si>
  <si>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</si>
  <si>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</si>
  <si>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</si>
  <si>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</si>
  <si>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</si>
  <si>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</si>
  <si>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</si>
  <si>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</si>
  <si>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</si>
  <si>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</si>
  <si>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</si>
  <si>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</si>
  <si>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</si>
  <si>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</si>
  <si>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</si>
  <si>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</si>
  <si>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</si>
  <si>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</si>
  <si>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</si>
  <si>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</si>
  <si>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</si>
  <si>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</si>
  <si>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</si>
  <si>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</si>
  <si>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</si>
  <si>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</si>
  <si>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</si>
  <si>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</si>
  <si>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</si>
  <si>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</si>
  <si>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</si>
  <si>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</si>
  <si>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</si>
  <si>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</si>
  <si>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</si>
  <si>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</si>
  <si>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</si>
  <si>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</si>
  <si>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</si>
  <si>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</si>
  <si>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</si>
  <si>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</si>
  <si>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</si>
  <si>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</si>
  <si>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</si>
  <si>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</si>
  <si>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</si>
  <si>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</si>
  <si>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</si>
  <si>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</si>
  <si>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</si>
  <si>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</si>
  <si>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</si>
  <si>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</si>
  <si>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</si>
  <si>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</si>
  <si>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</si>
  <si>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</si>
  <si>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</si>
  <si>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</si>
  <si>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</si>
  <si>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</si>
  <si>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</si>
  <si>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</si>
  <si>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</si>
  <si>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</si>
  <si>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</si>
  <si>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</si>
  <si>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</si>
  <si>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</si>
  <si>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</si>
  <si>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</si>
  <si>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</si>
  <si>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</si>
  <si>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</si>
  <si>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</si>
  <si>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</si>
  <si>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</si>
  <si>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</si>
  <si>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</si>
  <si>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</si>
  <si>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</si>
  <si>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</si>
  <si>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</si>
  <si>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</si>
  <si>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</si>
  <si>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</si>
  <si>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</si>
  <si>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</si>
  <si>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</si>
  <si>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</si>
  <si>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</si>
  <si>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</si>
  <si>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</si>
  <si>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</si>
  <si>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</si>
  <si>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</si>
  <si>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</si>
  <si>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</si>
  <si>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</si>
  <si>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</si>
  <si>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</si>
  <si>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</si>
  <si>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</si>
  <si>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</si>
  <si>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</si>
  <si>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</si>
  <si>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</si>
  <si>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</si>
  <si>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</si>
  <si>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</si>
  <si>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</si>
  <si>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</si>
  <si>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</si>
  <si>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</si>
  <si>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</si>
  <si>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</si>
  <si>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</si>
  <si>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</si>
  <si>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</si>
  <si>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</si>
  <si>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</si>
  <si>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</si>
  <si>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</si>
  <si>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</si>
  <si>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</si>
  <si>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</si>
  <si>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</si>
  <si>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</si>
  <si>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</si>
  <si>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</si>
  <si>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</si>
  <si>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</si>
  <si>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</si>
  <si>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</si>
  <si>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</si>
  <si>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</si>
  <si>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</si>
  <si>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</si>
  <si>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</si>
  <si>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</si>
  <si>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</si>
  <si>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</si>
  <si>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</si>
  <si>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</si>
  <si>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</si>
  <si>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</si>
  <si>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</si>
  <si>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</si>
  <si>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</si>
  <si>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</si>
  <si>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</si>
  <si>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</si>
  <si>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</si>
  <si>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</si>
  <si>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</si>
  <si>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</si>
  <si>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</si>
  <si>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</si>
  <si>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</si>
  <si>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</si>
  <si>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</si>
  <si>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</si>
  <si>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</si>
  <si>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</si>
  <si>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</si>
  <si>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</si>
  <si>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</si>
  <si>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</si>
  <si>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</si>
  <si>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</si>
  <si>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</si>
  <si>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</si>
  <si>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</si>
  <si>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</si>
  <si>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</si>
  <si>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</si>
  <si>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</si>
  <si>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</si>
  <si>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</si>
  <si>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</si>
  <si>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</si>
  <si>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</si>
  <si>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</si>
  <si>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</si>
  <si>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</si>
  <si>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</si>
  <si>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</si>
  <si>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</si>
  <si>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</si>
  <si>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</si>
  <si>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</si>
  <si>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</si>
  <si>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</si>
  <si>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</si>
  <si>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</si>
  <si>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</si>
  <si>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</si>
  <si>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</si>
  <si>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</si>
  <si>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</si>
  <si>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</si>
  <si>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</si>
  <si>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</si>
  <si>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</si>
  <si>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</si>
  <si>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</si>
  <si>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</si>
  <si>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</si>
  <si>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</si>
  <si>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</si>
  <si>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</si>
  <si>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</si>
  <si>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</si>
  <si>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</si>
  <si>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</si>
  <si>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</si>
  <si>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</si>
  <si>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</si>
  <si>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</si>
  <si>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</si>
  <si>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</si>
  <si>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</si>
  <si>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</si>
  <si>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</si>
  <si>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</si>
  <si>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</si>
  <si>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</si>
  <si>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</si>
  <si>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</si>
  <si>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</si>
  <si>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</si>
  <si>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</si>
  <si>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</si>
  <si>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</si>
  <si>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</si>
  <si>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</si>
  <si>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</si>
  <si>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</si>
  <si>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</si>
  <si>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</si>
  <si>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</si>
  <si>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</si>
  <si>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</si>
  <si>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</si>
  <si>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</si>
  <si>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</si>
  <si>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</si>
  <si>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</si>
  <si>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</si>
  <si>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</si>
  <si>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</si>
  <si>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</si>
  <si>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</si>
  <si>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</si>
  <si>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</si>
  <si>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</si>
  <si>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</si>
  <si>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</si>
  <si>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</si>
  <si>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</si>
  <si>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</si>
  <si>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</si>
  <si>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</si>
  <si>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</si>
  <si>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</si>
  <si>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</si>
  <si>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</si>
  <si>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</si>
  <si>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</si>
  <si>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</si>
  <si>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</si>
  <si>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</si>
  <si>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</si>
  <si>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</si>
  <si>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</si>
  <si>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</si>
  <si>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</si>
  <si>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</si>
  <si>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</si>
  <si>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</si>
  <si>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</si>
  <si>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</si>
  <si>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</si>
  <si>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</si>
  <si>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</si>
  <si>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</si>
  <si>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</si>
  <si>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</si>
  <si>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</si>
  <si>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</si>
  <si>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</si>
  <si>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</si>
  <si>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</si>
  <si>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</si>
  <si>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</si>
  <si>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</si>
  <si>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</si>
  <si>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</si>
  <si>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</si>
  <si>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</si>
  <si>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</si>
  <si>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</si>
  <si>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</si>
  <si>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</si>
  <si>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</si>
  <si>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</si>
  <si>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</si>
  <si>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</si>
  <si>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</si>
  <si>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</si>
  <si>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</si>
  <si>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</si>
  <si>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</si>
  <si>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</si>
  <si>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</si>
  <si>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</si>
  <si>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</si>
  <si>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</si>
  <si>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</si>
  <si>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</si>
  <si>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</si>
  <si>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</si>
  <si>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</si>
  <si>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</si>
  <si>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</si>
  <si>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</si>
  <si>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</si>
  <si>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</si>
  <si>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</si>
  <si>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</si>
  <si>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</si>
  <si>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</si>
  <si>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</si>
  <si>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</si>
  <si>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</si>
  <si>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</si>
  <si>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</si>
  <si>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</si>
  <si>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</si>
  <si>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</si>
  <si>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</si>
  <si>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</si>
  <si>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</si>
  <si>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</si>
  <si>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</si>
  <si>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</si>
  <si>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</si>
  <si>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</si>
  <si>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</si>
  <si>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</si>
  <si>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</si>
  <si>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</si>
  <si>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</si>
  <si>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</si>
  <si>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</si>
  <si>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</si>
  <si>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</si>
  <si>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</si>
  <si>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</si>
  <si>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</si>
  <si>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</si>
  <si>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</si>
  <si>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</si>
  <si>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</si>
  <si>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</si>
  <si>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</si>
  <si>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</si>
  <si>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</si>
  <si>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</si>
  <si>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</si>
  <si>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</si>
  <si>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</si>
  <si>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</si>
  <si>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</si>
  <si>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</si>
  <si>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</si>
  <si>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</si>
  <si>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</si>
  <si>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</si>
  <si>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</si>
  <si>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</si>
  <si>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</si>
  <si>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</si>
  <si>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</si>
  <si>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</si>
  <si>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</si>
  <si>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</si>
  <si>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</si>
  <si>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</si>
  <si>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</si>
  <si>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</si>
  <si>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</si>
  <si>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</si>
  <si>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</si>
  <si>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</si>
  <si>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</si>
  <si>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</si>
  <si>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</si>
  <si>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</si>
  <si>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</si>
  <si>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</si>
  <si>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</si>
  <si>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</si>
  <si>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</si>
  <si>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</si>
  <si>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</si>
  <si>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</si>
  <si>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</si>
  <si>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</si>
  <si>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</si>
  <si>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</si>
  <si>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</si>
  <si>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</si>
  <si>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</si>
  <si>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</si>
  <si>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</si>
  <si>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</si>
  <si>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</si>
  <si>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</si>
  <si>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</si>
  <si>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</si>
  <si>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</si>
  <si>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</si>
  <si>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</si>
  <si>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</si>
  <si>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</si>
  <si>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</si>
  <si>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</si>
  <si>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</si>
  <si>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</si>
  <si>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</si>
  <si>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</si>
  <si>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</si>
  <si>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</si>
  <si>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</si>
  <si>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</si>
  <si>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</si>
  <si>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</si>
  <si>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</si>
  <si>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</si>
  <si>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</si>
  <si>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</si>
  <si>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</si>
  <si>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</si>
  <si>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</si>
  <si>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</si>
  <si>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</si>
  <si>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</si>
  <si>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</si>
  <si>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</si>
  <si>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</si>
  <si>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</si>
  <si>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</si>
  <si>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</si>
  <si>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</si>
  <si>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</si>
  <si>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</si>
  <si>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</si>
  <si>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</si>
  <si>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</si>
  <si>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</si>
  <si>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</si>
  <si>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</si>
  <si>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</si>
  <si>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</si>
  <si>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</si>
  <si>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</si>
  <si>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</si>
  <si>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</si>
  <si>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</si>
  <si>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</si>
  <si>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</si>
  <si>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</si>
  <si>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</si>
  <si>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</si>
  <si>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</si>
  <si>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</si>
  <si>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</si>
  <si>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</si>
  <si>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</si>
  <si>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</si>
  <si>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</si>
  <si>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</si>
  <si>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</si>
  <si>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</si>
  <si>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</si>
  <si>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</si>
  <si>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</si>
  <si>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</si>
  <si>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</si>
  <si>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</si>
  <si>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</si>
  <si>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</si>
  <si>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</si>
  <si>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</si>
  <si>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</si>
  <si>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</si>
  <si>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</si>
  <si>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</si>
  <si>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</si>
  <si>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</si>
  <si>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</si>
  <si>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</si>
  <si>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</si>
  <si>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</si>
  <si>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</si>
  <si>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</si>
  <si>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</si>
  <si>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</si>
  <si>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</si>
  <si>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</si>
  <si>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</si>
  <si>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</si>
  <si>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</si>
  <si>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</si>
  <si>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</si>
  <si>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</si>
  <si>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</si>
  <si>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</si>
  <si>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</si>
  <si>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</si>
  <si>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</si>
  <si>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</si>
  <si>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</si>
  <si>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</si>
  <si>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</si>
  <si>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</si>
  <si>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</si>
  <si>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</si>
  <si>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</si>
  <si>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</si>
  <si>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</si>
  <si>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</si>
  <si>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</si>
  <si>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</si>
  <si>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</si>
  <si>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</si>
  <si>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</si>
  <si>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</si>
  <si>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</si>
  <si>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</si>
  <si>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</si>
  <si>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</si>
  <si>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</si>
  <si>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</si>
  <si>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</si>
  <si>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</si>
  <si>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</si>
  <si>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</si>
  <si>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</si>
  <si>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</si>
  <si>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</si>
  <si>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</si>
  <si>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</si>
  <si>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</si>
  <si>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</si>
  <si>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</si>
  <si>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</si>
  <si>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</si>
  <si>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</si>
  <si>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</si>
  <si>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</si>
  <si>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</si>
  <si>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</si>
  <si>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</si>
  <si>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</si>
  <si>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</si>
  <si>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</si>
  <si>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</si>
  <si>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</si>
  <si>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</si>
  <si>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</si>
  <si>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</si>
  <si>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</si>
  <si>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</si>
  <si>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</si>
  <si>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</si>
  <si>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</si>
  <si>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</si>
  <si>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</si>
  <si>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</si>
  <si>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</si>
  <si>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</si>
  <si>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</si>
  <si>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</si>
  <si>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</si>
  <si>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</si>
  <si>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</si>
  <si>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</si>
  <si>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</si>
  <si>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</si>
  <si>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</si>
  <si>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</si>
  <si>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</si>
  <si>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</si>
  <si>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</si>
  <si>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</si>
  <si>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</si>
  <si>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</si>
  <si>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</si>
  <si>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</si>
  <si>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</si>
  <si>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</si>
  <si>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</si>
  <si>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</si>
  <si>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</si>
  <si>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</si>
  <si>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</si>
  <si>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</si>
  <si>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</si>
  <si>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</si>
  <si>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</si>
  <si>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</si>
  <si>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</si>
  <si>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</si>
  <si>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</si>
  <si>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</si>
  <si>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</si>
  <si>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</si>
  <si>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</si>
  <si>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</si>
  <si>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</si>
  <si>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</si>
  <si>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</si>
  <si>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</si>
  <si>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</si>
  <si>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</si>
  <si>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</si>
  <si>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</si>
  <si>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</si>
  <si>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</si>
  <si>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</si>
  <si>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</si>
  <si>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</si>
  <si>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</si>
  <si>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</si>
  <si>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</si>
  <si>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</si>
  <si>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</si>
  <si>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</si>
  <si>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</si>
  <si>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</si>
  <si>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</si>
  <si>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</si>
  <si>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</si>
  <si>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</si>
  <si>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</si>
  <si>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</si>
  <si>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</si>
  <si>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</si>
  <si>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</si>
  <si>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</si>
  <si>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</si>
  <si>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</si>
  <si>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</si>
  <si>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</si>
  <si>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</si>
  <si>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</si>
  <si>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</si>
  <si>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</si>
  <si>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</si>
  <si>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</si>
  <si>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</si>
  <si>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</si>
  <si>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</si>
  <si>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</si>
  <si>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</si>
  <si>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</si>
  <si>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</si>
  <si>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</si>
  <si>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</si>
  <si>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</si>
  <si>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</si>
  <si>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</si>
  <si>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</si>
  <si>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</si>
  <si>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</si>
  <si>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</si>
  <si>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</si>
  <si>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</si>
  <si>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</si>
  <si>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</si>
  <si>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</si>
  <si>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</si>
  <si>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</si>
  <si>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</si>
  <si>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</si>
  <si>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</si>
  <si>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</si>
  <si>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</si>
  <si>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</si>
  <si>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</si>
  <si>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</si>
  <si>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</si>
  <si>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</si>
  <si>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</si>
  <si>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</si>
  <si>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</si>
  <si>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</si>
  <si>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</si>
  <si>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</si>
  <si>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</si>
  <si>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</si>
  <si>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</si>
  <si>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</si>
  <si>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</si>
  <si>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</si>
  <si>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</si>
  <si>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</si>
  <si>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</si>
  <si>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</si>
  <si>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</si>
  <si>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</si>
  <si>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</si>
  <si>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</si>
  <si>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</si>
  <si>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</si>
  <si>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</si>
  <si>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</si>
  <si>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</si>
  <si>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</si>
  <si>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</si>
  <si>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</si>
  <si>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</si>
  <si>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</si>
  <si>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</si>
  <si>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</si>
  <si>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</si>
  <si>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</si>
  <si>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</si>
  <si>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</si>
  <si>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</si>
  <si>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</si>
  <si>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</si>
  <si>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</si>
  <si>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</si>
  <si>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</si>
  <si>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</si>
  <si>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</si>
  <si>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</si>
  <si>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</si>
  <si>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</si>
  <si>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</si>
  <si>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</si>
  <si>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</si>
  <si>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</si>
  <si>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</si>
  <si>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</si>
  <si>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</si>
  <si>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</si>
  <si>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</si>
  <si>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</si>
  <si>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</si>
  <si>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</si>
  <si>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</si>
  <si>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</si>
  <si>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</si>
  <si>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</si>
  <si>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</si>
  <si>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</si>
  <si>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</si>
  <si>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</si>
  <si>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</si>
  <si>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</si>
  <si>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</si>
  <si>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</si>
  <si>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</si>
  <si>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</si>
  <si>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</si>
  <si>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</si>
  <si>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</si>
  <si>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</si>
  <si>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</si>
  <si>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</si>
  <si>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</si>
  <si>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</si>
  <si>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</si>
  <si>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</si>
  <si>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</si>
  <si>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</si>
  <si>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</si>
  <si>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</si>
  <si>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</si>
  <si>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</si>
  <si>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</si>
  <si>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</si>
  <si>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</si>
  <si>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</si>
  <si>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</si>
  <si>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</si>
  <si>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</si>
  <si>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</si>
  <si>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</si>
  <si>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</si>
  <si>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</si>
  <si>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</si>
  <si>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</si>
  <si>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</si>
  <si>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</si>
  <si>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</si>
  <si>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</si>
  <si>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</si>
  <si>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</si>
  <si>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</si>
  <si>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</si>
  <si>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</si>
  <si>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</si>
  <si>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</si>
  <si>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</si>
  <si>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</si>
  <si>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</si>
  <si>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</si>
  <si>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</si>
  <si>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</si>
  <si>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</si>
  <si>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</si>
  <si>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</si>
  <si>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</si>
  <si>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</si>
  <si>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</si>
  <si>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</si>
  <si>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</si>
  <si>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</si>
  <si>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</si>
  <si>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</si>
  <si>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</si>
  <si>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</si>
  <si>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</si>
  <si>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</si>
  <si>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</si>
  <si>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</si>
  <si>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</si>
  <si>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</si>
  <si>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</si>
  <si>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</si>
  <si>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</si>
  <si>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</si>
  <si>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</si>
  <si>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</si>
  <si>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</si>
  <si>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</si>
  <si>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</si>
  <si>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</si>
  <si>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</si>
  <si>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</si>
  <si>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</si>
  <si>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</si>
  <si>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</si>
  <si>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</si>
  <si>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</si>
  <si>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</si>
  <si>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</si>
  <si>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</si>
  <si>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</si>
  <si>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</si>
  <si>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</si>
  <si>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</si>
  <si>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</si>
  <si>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</si>
  <si>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</si>
  <si>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</si>
  <si>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</si>
  <si>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</si>
  <si>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</si>
  <si>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</si>
  <si>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</si>
  <si>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</si>
  <si>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</si>
  <si>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</si>
  <si>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</si>
  <si>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</si>
  <si>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</si>
  <si>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</si>
  <si>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</si>
  <si>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</si>
  <si>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</si>
  <si>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</si>
  <si>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</si>
  <si>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</si>
  <si>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</si>
  <si>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</si>
  <si>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</si>
  <si>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</si>
  <si>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</si>
  <si>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</si>
  <si>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</si>
  <si>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</si>
  <si>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</si>
  <si>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</si>
  <si>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</si>
  <si>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</si>
  <si>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</si>
  <si>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</si>
  <si>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</si>
  <si>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</si>
  <si>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</si>
  <si>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</si>
  <si>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</si>
  <si>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</si>
  <si>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</si>
  <si>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</si>
  <si>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</si>
  <si>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</si>
  <si>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</si>
  <si>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</si>
  <si>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</si>
  <si>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</si>
  <si>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</si>
  <si>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</si>
  <si>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</si>
  <si>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</si>
  <si>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</si>
  <si>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</si>
  <si>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</si>
  <si>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</si>
  <si>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</si>
  <si>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</si>
  <si>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</si>
  <si>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</si>
  <si>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</si>
  <si>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</si>
  <si>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</si>
  <si>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</si>
  <si>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</si>
  <si>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</si>
  <si>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</si>
  <si>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</si>
  <si>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</si>
  <si>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</si>
  <si>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</si>
  <si>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</si>
  <si>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</si>
  <si>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</si>
  <si>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</si>
  <si>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</si>
  <si>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</si>
  <si>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</si>
  <si>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</si>
  <si>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</si>
  <si>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</si>
  <si>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</si>
  <si>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</si>
  <si>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</si>
  <si>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</si>
  <si>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</si>
  <si>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</si>
  <si>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</si>
  <si>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</si>
  <si>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</si>
  <si>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</si>
  <si>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</si>
  <si>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</si>
  <si>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</si>
  <si>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</si>
  <si>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</si>
  <si>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</si>
  <si>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</si>
  <si>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</si>
  <si>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</si>
  <si>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</si>
  <si>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</si>
  <si>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</si>
  <si>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</si>
  <si>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</si>
  <si>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</si>
  <si>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</si>
  <si>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</si>
  <si>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</si>
  <si>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</si>
  <si>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</si>
  <si>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</si>
  <si>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</si>
  <si>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</si>
  <si>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</si>
  <si>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</si>
  <si>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</si>
  <si>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</si>
  <si>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</si>
  <si>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</si>
  <si>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</si>
  <si>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</si>
  <si>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</si>
  <si>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</si>
  <si>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</si>
  <si>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</si>
  <si>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</si>
  <si>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</si>
  <si>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</si>
  <si>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</si>
  <si>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</si>
  <si>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</si>
  <si>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</si>
  <si>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</si>
  <si>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</si>
  <si>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</si>
  <si>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</si>
  <si>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</si>
  <si>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</si>
  <si>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</si>
  <si>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</si>
  <si>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</si>
  <si>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</si>
  <si>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</si>
  <si>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</si>
  <si>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</si>
  <si>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</si>
  <si>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</si>
  <si>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</si>
  <si>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</si>
  <si>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</si>
  <si>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</si>
  <si>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</si>
  <si>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</si>
  <si>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</si>
  <si>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</si>
  <si>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</si>
  <si>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</si>
  <si>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</si>
  <si>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</si>
  <si>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</si>
  <si>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</si>
  <si>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</si>
  <si>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</si>
  <si>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</si>
  <si>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</si>
  <si>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</si>
  <si>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</si>
  <si>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</si>
  <si>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</si>
  <si>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</si>
  <si>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</si>
  <si>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</si>
  <si>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</si>
  <si>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</si>
  <si>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</si>
  <si>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</si>
  <si>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</si>
  <si>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</si>
  <si>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</si>
  <si>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</si>
  <si>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</si>
  <si>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</si>
  <si>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</si>
  <si>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</si>
  <si>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</si>
  <si>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</si>
  <si>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</si>
  <si>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</si>
  <si>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</si>
  <si>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</si>
  <si>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</si>
  <si>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</si>
  <si>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</si>
  <si>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</si>
  <si>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</si>
  <si>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</si>
  <si>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</si>
  <si>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</si>
  <si>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</si>
  <si>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</si>
  <si>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</si>
  <si>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</si>
  <si>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</si>
  <si>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</si>
  <si>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</si>
  <si>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</si>
  <si>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</si>
  <si>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</si>
  <si>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</si>
  <si>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</si>
  <si>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</si>
  <si>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</si>
  <si>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</si>
  <si>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</si>
  <si>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</si>
  <si>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</si>
  <si>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</si>
  <si>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</si>
  <si>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</si>
  <si>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</si>
  <si>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</si>
  <si>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</si>
  <si>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</si>
  <si>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</si>
  <si>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</si>
  <si>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</si>
  <si>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</si>
  <si>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</si>
  <si>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</si>
  <si>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</si>
  <si>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</si>
  <si>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</si>
  <si>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</si>
  <si>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</si>
  <si>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</si>
  <si>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</si>
  <si>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</si>
  <si>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</si>
  <si>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</si>
  <si>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</si>
  <si>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</si>
  <si>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</si>
  <si>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</si>
  <si>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</si>
  <si>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</si>
  <si>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</si>
  <si>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</si>
  <si>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</si>
  <si>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</si>
  <si>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</si>
  <si>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</si>
  <si>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</si>
  <si>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</si>
  <si>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</si>
  <si>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</si>
  <si>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</si>
  <si>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</si>
  <si>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</si>
  <si>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</si>
  <si>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</si>
  <si>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</si>
  <si>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</si>
  <si>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</si>
  <si>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</si>
  <si>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</si>
  <si>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</si>
  <si>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</si>
  <si>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</si>
  <si>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</si>
  <si>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</si>
  <si>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</si>
  <si>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</si>
  <si>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</si>
  <si>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</si>
  <si>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</si>
  <si>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</si>
  <si>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</si>
  <si>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</si>
  <si>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</si>
  <si>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</si>
  <si>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</si>
  <si>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</si>
  <si>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</si>
  <si>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</si>
  <si>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</si>
  <si>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</si>
  <si>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</si>
  <si>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</si>
  <si>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</si>
  <si>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</si>
  <si>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</si>
  <si>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</si>
  <si>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</si>
  <si>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</si>
  <si>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</si>
  <si>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</si>
  <si>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</si>
  <si>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</si>
  <si>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</si>
  <si>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</si>
  <si>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</si>
  <si>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</si>
  <si>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</si>
  <si>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</si>
  <si>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</si>
  <si>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</si>
  <si>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</si>
  <si>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</si>
  <si>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</si>
  <si>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</si>
  <si>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</si>
  <si>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</si>
  <si>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</si>
  <si>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</si>
  <si>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</si>
  <si>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</si>
  <si>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</si>
  <si>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</si>
  <si>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</si>
  <si>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</si>
  <si>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</si>
  <si>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</si>
  <si>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</si>
  <si>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</si>
  <si>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</si>
  <si>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</si>
  <si>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</si>
  <si>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</si>
  <si>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</si>
  <si>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</si>
  <si>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</si>
  <si>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</si>
  <si>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</si>
  <si>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</si>
  <si>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</si>
  <si>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</si>
  <si>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</si>
  <si>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</si>
  <si>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</si>
  <si>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</si>
  <si>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</si>
  <si>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</si>
  <si>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</si>
  <si>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</si>
  <si>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</si>
  <si>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</si>
  <si>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</si>
  <si>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</si>
  <si>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</si>
  <si>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</si>
  <si>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</si>
  <si>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</si>
  <si>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</si>
  <si>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</si>
  <si>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</si>
  <si>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</si>
  <si>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</si>
  <si>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</si>
  <si>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</si>
  <si>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</si>
  <si>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</si>
  <si>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</si>
  <si>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</si>
  <si>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</si>
  <si>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</si>
  <si>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</si>
  <si>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</si>
  <si>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</si>
  <si>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</si>
  <si>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</si>
  <si>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</si>
  <si>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</si>
  <si>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</si>
  <si>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</si>
  <si>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</si>
  <si>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</si>
  <si>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</si>
  <si>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</si>
  <si>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</si>
  <si>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</si>
  <si>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</si>
  <si>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</si>
  <si>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</si>
  <si>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</si>
  <si>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</si>
  <si>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</si>
  <si>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</si>
  <si>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</si>
  <si>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</si>
  <si>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</si>
  <si>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</si>
  <si>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</si>
  <si>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</si>
  <si>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</si>
  <si>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</si>
  <si>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</si>
  <si>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</si>
  <si>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</si>
  <si>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</si>
  <si>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</si>
  <si>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</si>
  <si>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</si>
  <si>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</si>
  <si>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</si>
  <si>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</si>
  <si>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</si>
  <si>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</si>
  <si>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</si>
  <si>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</si>
  <si>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</si>
  <si>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</si>
  <si>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</si>
  <si>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</si>
  <si>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</si>
  <si>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</si>
  <si>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</si>
  <si>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</si>
  <si>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</si>
  <si>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</si>
  <si>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</si>
  <si>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</si>
  <si>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</si>
  <si>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</si>
  <si>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</si>
  <si>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</si>
  <si>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</si>
  <si>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</si>
  <si>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</si>
  <si>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</si>
  <si>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</si>
  <si>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</si>
  <si>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</si>
  <si>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</si>
  <si>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</si>
  <si>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</si>
  <si>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</si>
  <si>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</si>
  <si>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</si>
  <si>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</si>
  <si>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</si>
  <si>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</si>
  <si>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</si>
  <si>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</si>
  <si>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</si>
  <si>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</si>
  <si>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</si>
  <si>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</si>
  <si>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</si>
  <si>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</si>
  <si>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</si>
  <si>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</si>
  <si>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</si>
  <si>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</si>
  <si>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</si>
  <si>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</si>
  <si>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</si>
  <si>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</si>
  <si>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</si>
  <si>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</si>
  <si>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</si>
  <si>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</si>
  <si>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</si>
  <si>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</si>
  <si>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</si>
  <si>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</si>
  <si>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</si>
  <si>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</si>
  <si>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</si>
  <si>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</si>
  <si>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</si>
  <si>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</si>
  <si>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</si>
  <si>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</si>
  <si>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</si>
  <si>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</si>
  <si>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</si>
  <si>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</si>
  <si>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</si>
  <si>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</si>
  <si>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</si>
  <si>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</si>
  <si>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</si>
  <si>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</si>
  <si>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</si>
  <si>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</si>
  <si>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</si>
  <si>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</si>
  <si>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</si>
  <si>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</si>
  <si>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</si>
  <si>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</si>
  <si>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</si>
  <si>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</si>
  <si>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</si>
  <si>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</si>
  <si>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</si>
  <si>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</si>
  <si>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</si>
  <si>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</si>
  <si>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</si>
  <si>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</si>
  <si>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</si>
  <si>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</si>
  <si>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</si>
  <si>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</si>
  <si>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</si>
  <si>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</si>
  <si>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</si>
  <si>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</si>
  <si>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</si>
  <si>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</si>
  <si>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</si>
  <si>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</si>
  <si>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</si>
  <si>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</si>
  <si>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</si>
  <si>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</si>
  <si>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</si>
  <si>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</si>
  <si>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</si>
  <si>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</si>
  <si>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</si>
  <si>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</si>
  <si>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</si>
  <si>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</si>
  <si>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</si>
  <si>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</si>
  <si>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</si>
  <si>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</si>
  <si>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</si>
  <si>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</si>
  <si>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</si>
  <si>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</si>
  <si>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</si>
  <si>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</si>
  <si>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</si>
  <si>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</si>
  <si>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</si>
  <si>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</si>
  <si>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</si>
  <si>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</si>
  <si>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</si>
  <si>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</si>
  <si>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</si>
  <si>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</si>
  <si>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</si>
  <si>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</si>
  <si>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</si>
  <si>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</si>
  <si>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</si>
  <si>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</si>
  <si>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</si>
  <si>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</si>
  <si>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</si>
  <si>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</si>
  <si>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</si>
  <si>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</si>
  <si>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</si>
  <si>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</si>
  <si>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</si>
  <si>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</si>
  <si>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</si>
  <si>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</si>
  <si>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</si>
  <si>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</si>
  <si>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</si>
  <si>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</si>
  <si>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</si>
  <si>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</si>
  <si>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</si>
  <si>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</si>
  <si>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</si>
  <si>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</si>
  <si>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</si>
  <si>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</si>
  <si>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</si>
  <si>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</si>
  <si>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</si>
  <si>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</si>
  <si>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</si>
  <si>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</si>
  <si>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</si>
  <si>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</si>
  <si>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</si>
  <si>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</si>
  <si>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</si>
  <si>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</si>
  <si>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</si>
  <si>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</si>
  <si>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</si>
  <si>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</si>
  <si>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</si>
  <si>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</si>
  <si>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</si>
  <si>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</si>
  <si>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</si>
  <si>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</si>
  <si>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</si>
  <si>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</si>
  <si>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</si>
  <si>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</si>
  <si>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</si>
  <si>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</si>
  <si>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</si>
  <si>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</si>
  <si>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</si>
  <si>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</si>
  <si>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</si>
  <si>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</si>
  <si>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</si>
  <si>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</si>
  <si>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</si>
  <si>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</si>
  <si>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</si>
  <si>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</si>
  <si>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</si>
  <si>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</si>
  <si>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</si>
  <si>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</si>
  <si>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</si>
  <si>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</si>
  <si>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</si>
  <si>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</si>
  <si>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</si>
  <si>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</si>
  <si>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</si>
  <si>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</si>
  <si>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</si>
  <si>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</si>
  <si>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</si>
  <si>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</si>
  <si>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</si>
  <si>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</si>
  <si>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</si>
  <si>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</si>
  <si>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</si>
  <si>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</si>
  <si>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</si>
  <si>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</si>
  <si>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</si>
  <si>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</si>
  <si>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</si>
  <si>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</si>
  <si>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</si>
  <si>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</si>
  <si>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</si>
  <si>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</si>
  <si>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</si>
  <si>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</si>
  <si>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</si>
  <si>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</si>
  <si>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</si>
  <si>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</si>
  <si>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</si>
  <si>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</si>
  <si>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</si>
  <si>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</si>
  <si>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</si>
  <si>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</si>
  <si>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</si>
  <si>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</si>
  <si>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</si>
  <si>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</si>
  <si>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</si>
  <si>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</si>
  <si>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</si>
  <si>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</si>
  <si>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</si>
  <si>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</si>
  <si>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</si>
  <si>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</si>
  <si>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</si>
  <si>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</si>
  <si>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</si>
  <si>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</si>
  <si>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</si>
  <si>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</si>
  <si>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</si>
  <si>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</si>
  <si>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</si>
  <si>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</si>
  <si>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</si>
  <si>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</si>
  <si>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</si>
  <si>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</si>
  <si>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</si>
  <si>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</si>
  <si>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</si>
  <si>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</si>
  <si>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</si>
  <si>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</si>
  <si>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</si>
  <si>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</si>
  <si>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</si>
  <si>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</si>
  <si>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</si>
  <si>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</si>
  <si>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</si>
  <si>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</si>
  <si>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</si>
  <si>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</si>
  <si>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</si>
  <si>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</si>
  <si>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</si>
  <si>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</si>
  <si>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</si>
  <si>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</si>
  <si>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</si>
  <si>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</si>
  <si>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</si>
  <si>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</si>
  <si>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</si>
  <si>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</si>
  <si>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</si>
  <si>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</si>
  <si>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</si>
  <si>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</si>
  <si>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</si>
  <si>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</si>
  <si>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</si>
  <si>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</si>
  <si>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</si>
  <si>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</si>
  <si>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</si>
  <si>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</si>
  <si>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</si>
  <si>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</si>
  <si>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</si>
  <si>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</si>
  <si>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</si>
  <si>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</si>
  <si>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</si>
  <si>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</si>
  <si>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</si>
  <si>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</si>
  <si>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</si>
  <si>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</si>
  <si>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</si>
  <si>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</si>
  <si>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</si>
  <si>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</si>
  <si>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</si>
  <si>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</si>
  <si>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</si>
  <si>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</si>
  <si>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</si>
  <si>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</si>
  <si>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</si>
  <si>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</si>
  <si>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</si>
  <si>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</si>
  <si>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</si>
  <si>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</si>
  <si>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</si>
  <si>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</si>
  <si>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</si>
  <si>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</si>
  <si>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</si>
  <si>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</si>
  <si>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</si>
  <si>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</si>
  <si>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</si>
  <si>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</si>
  <si>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</si>
  <si>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</si>
  <si>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</si>
  <si>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</si>
  <si>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</si>
  <si>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</si>
  <si>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</si>
  <si>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</si>
  <si>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</si>
  <si>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</si>
  <si>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</si>
  <si>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</si>
  <si>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</si>
  <si>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</si>
  <si>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</si>
  <si>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</si>
  <si>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</si>
  <si>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</si>
  <si>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</si>
  <si>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</si>
  <si>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</si>
  <si>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</si>
  <si>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</si>
  <si>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</si>
  <si>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</si>
  <si>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</si>
  <si>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</si>
  <si>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</si>
  <si>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</si>
  <si>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</si>
  <si>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</si>
  <si>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</si>
  <si>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</si>
  <si>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</si>
  <si>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</si>
  <si>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</si>
  <si>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</si>
  <si>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</si>
  <si>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</si>
  <si>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</si>
  <si>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</si>
  <si>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</si>
  <si>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</si>
  <si>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</si>
  <si>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</si>
  <si>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</si>
  <si>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</si>
  <si>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</si>
  <si>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</si>
  <si>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</si>
  <si>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</si>
  <si>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</si>
  <si>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</si>
  <si>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</si>
  <si>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</si>
  <si>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</si>
  <si>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</si>
  <si>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</si>
  <si>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</si>
  <si>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</si>
  <si>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</si>
  <si>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</si>
  <si>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</si>
  <si>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</si>
  <si>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</si>
  <si>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</si>
  <si>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</si>
  <si>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</si>
  <si>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</si>
  <si>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</si>
  <si>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</si>
  <si>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</si>
  <si>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</si>
  <si>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</si>
  <si>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</si>
  <si>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</si>
  <si>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</si>
  <si>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</si>
  <si>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</si>
  <si>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</si>
  <si>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</si>
  <si>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</si>
  <si>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</si>
  <si>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</si>
  <si>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</si>
  <si>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</si>
  <si>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</si>
  <si>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</si>
  <si>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</si>
  <si>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</si>
  <si>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</si>
  <si>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</si>
  <si>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</si>
  <si>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</si>
  <si>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</si>
  <si>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</si>
  <si>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</si>
  <si>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</si>
  <si>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</si>
  <si>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</si>
  <si>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</si>
  <si>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</si>
  <si>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</si>
  <si>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</si>
  <si>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</si>
  <si>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</si>
  <si>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</si>
  <si>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</si>
  <si>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</si>
  <si>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</si>
  <si>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</si>
  <si>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</si>
  <si>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</si>
  <si>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</si>
  <si>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</si>
  <si>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</si>
  <si>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</si>
  <si>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</si>
  <si>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</si>
  <si>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</si>
  <si>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</si>
  <si>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</si>
  <si>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</si>
  <si>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</si>
  <si>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</si>
  <si>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</si>
  <si>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</si>
  <si>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</si>
  <si>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</si>
  <si>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</si>
  <si>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</si>
  <si>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</si>
  <si>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</si>
  <si>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</si>
  <si>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</si>
  <si>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</si>
  <si>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</si>
  <si>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</si>
  <si>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</si>
  <si>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</si>
  <si>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</si>
  <si>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</si>
  <si>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</si>
  <si>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</si>
  <si>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</si>
  <si>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</si>
  <si>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</si>
  <si>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</si>
  <si>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</si>
  <si>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</si>
  <si>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</si>
  <si>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</si>
  <si>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</si>
  <si>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</si>
  <si>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</si>
  <si>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</si>
  <si>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</si>
  <si>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</si>
  <si>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</si>
  <si>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</si>
  <si>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</si>
  <si>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</si>
  <si>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</si>
  <si>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</si>
  <si>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</si>
  <si>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</si>
  <si>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</si>
  <si>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</si>
  <si>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</si>
  <si>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</si>
  <si>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</si>
  <si>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</si>
  <si>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</si>
  <si>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</si>
  <si>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</si>
  <si>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</si>
  <si>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</si>
  <si>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</si>
  <si>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</si>
  <si>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</si>
  <si>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</si>
  <si>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</si>
  <si>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</si>
  <si>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</si>
  <si>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</si>
  <si>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</si>
  <si>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</si>
  <si>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</si>
  <si>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</si>
  <si>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</si>
  <si>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</si>
  <si>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</si>
  <si>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</si>
  <si>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</si>
  <si>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</si>
  <si>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</si>
  <si>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</si>
  <si>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</si>
  <si>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</si>
  <si>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</si>
  <si>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</si>
  <si>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</si>
  <si>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</si>
  <si>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</si>
  <si>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</si>
  <si>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</si>
  <si>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</si>
  <si>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</si>
  <si>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</si>
  <si>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</si>
  <si>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</si>
  <si>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</si>
  <si>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</si>
  <si>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</si>
  <si>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</si>
  <si>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</si>
  <si>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</si>
  <si>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</si>
  <si>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</si>
  <si>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</si>
  <si>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</si>
  <si>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</si>
  <si>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</si>
  <si>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</si>
  <si>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</si>
  <si>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</si>
  <si>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</si>
  <si>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</si>
  <si>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</si>
  <si>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</si>
  <si>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</si>
  <si>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</si>
  <si>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</si>
  <si>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</si>
  <si>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</si>
  <si>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</si>
  <si>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</si>
  <si>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</si>
  <si>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</si>
  <si>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</si>
  <si>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</si>
  <si>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</si>
  <si>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</si>
  <si>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</si>
  <si>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</si>
  <si>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</si>
  <si>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</si>
  <si>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</si>
  <si>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</si>
  <si>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</si>
  <si>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</si>
  <si>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</si>
  <si>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</si>
  <si>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</si>
  <si>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</si>
  <si>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</si>
  <si>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</si>
  <si>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</si>
  <si>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</si>
  <si>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</si>
  <si>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</si>
  <si>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</si>
  <si>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</si>
  <si>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</si>
  <si>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</si>
  <si>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</si>
  <si>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</si>
  <si>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</si>
  <si>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</si>
  <si>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</si>
  <si>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</si>
  <si>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</si>
  <si>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</si>
  <si>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</si>
  <si>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</si>
  <si>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</si>
  <si>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</si>
  <si>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</si>
  <si>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</si>
  <si>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</si>
  <si>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</si>
  <si>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</si>
  <si>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</si>
  <si>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</si>
  <si>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</si>
  <si>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</si>
  <si>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</si>
  <si>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</si>
  <si>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</si>
  <si>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</si>
  <si>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</si>
  <si>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</si>
  <si>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</si>
  <si>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</si>
  <si>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</si>
  <si>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</si>
  <si>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</si>
  <si>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</si>
  <si>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</si>
  <si>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</si>
  <si>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</si>
  <si>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</si>
  <si>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</si>
  <si>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</si>
  <si>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</si>
  <si>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</si>
  <si>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</si>
  <si>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</si>
  <si>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</si>
  <si>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</si>
  <si>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</si>
  <si>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</si>
  <si>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</si>
  <si>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</si>
  <si>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</si>
  <si>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</si>
  <si>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</si>
  <si>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</si>
  <si>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</si>
  <si>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</si>
  <si>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</si>
  <si>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</si>
  <si>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</si>
  <si>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</si>
  <si>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</si>
  <si>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</si>
  <si>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</si>
  <si>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</si>
  <si>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</si>
  <si>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</si>
  <si>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</si>
  <si>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</si>
  <si>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</si>
  <si>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</si>
  <si>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</si>
  <si>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</si>
  <si>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</si>
  <si>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</si>
  <si>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</si>
  <si>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</si>
  <si>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</si>
  <si>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</si>
  <si>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</si>
  <si>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</si>
  <si>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</si>
  <si>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</si>
  <si>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</si>
  <si>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</si>
  <si>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</si>
  <si>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</si>
  <si>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</si>
  <si>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</si>
  <si>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</si>
  <si>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</si>
  <si>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</si>
  <si>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</si>
  <si>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</si>
  <si>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</si>
  <si>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</si>
  <si>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</si>
  <si>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</si>
  <si>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</si>
  <si>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</si>
  <si>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</si>
  <si>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</si>
  <si>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</si>
  <si>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</si>
  <si>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</si>
  <si>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</si>
  <si>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</si>
  <si>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</si>
  <si>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</si>
  <si>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</si>
  <si>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</si>
  <si>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</si>
  <si>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</si>
  <si>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</si>
  <si>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</si>
  <si>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</si>
  <si>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</si>
  <si>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</si>
  <si>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</si>
  <si>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</si>
  <si>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</si>
  <si>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</si>
  <si>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</si>
  <si>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</si>
  <si>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</si>
  <si>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</si>
  <si>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</si>
  <si>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</si>
  <si>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</si>
  <si>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</si>
  <si>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</si>
  <si>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</si>
  <si>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</si>
  <si>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</si>
  <si>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</si>
  <si>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</si>
  <si>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</si>
  <si>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</si>
  <si>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</si>
  <si>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</si>
  <si>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</si>
  <si>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</si>
  <si>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</si>
  <si>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</si>
  <si>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</si>
  <si>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</si>
  <si>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</si>
  <si>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</si>
  <si>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</si>
  <si>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</si>
  <si>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</si>
  <si>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</si>
  <si>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</si>
  <si>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</si>
  <si>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</si>
  <si>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</si>
  <si>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</si>
  <si>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</si>
  <si>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</si>
  <si>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</si>
  <si>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</si>
  <si>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</si>
  <si>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</si>
  <si>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</si>
  <si>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</si>
  <si>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</si>
  <si>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</si>
  <si>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</si>
  <si>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</si>
  <si>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</si>
  <si>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</si>
  <si>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</si>
  <si>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</si>
  <si>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</si>
  <si>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</si>
  <si>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</si>
  <si>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</si>
  <si>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</si>
  <si>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</si>
  <si>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</si>
  <si>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</si>
  <si>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</si>
  <si>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</si>
  <si>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</si>
  <si>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</si>
  <si>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</si>
  <si>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</si>
  <si>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</si>
  <si>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</si>
  <si>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</si>
  <si>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</si>
  <si>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</si>
  <si>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</si>
  <si>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</si>
  <si>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</si>
  <si>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</si>
  <si>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</si>
  <si>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</si>
  <si>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</si>
  <si>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</si>
  <si>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</si>
  <si>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</si>
  <si>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</si>
  <si>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</si>
  <si>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</si>
  <si>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</si>
  <si>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</si>
  <si>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</si>
  <si>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</si>
  <si>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</si>
  <si>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</si>
  <si>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</si>
  <si>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</si>
  <si>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</si>
  <si>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</si>
  <si>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</si>
  <si>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</si>
  <si>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</si>
  <si>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</si>
  <si>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</si>
  <si>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</si>
  <si>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</si>
  <si>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</si>
  <si>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</si>
  <si>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</si>
  <si>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</si>
  <si>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</si>
  <si>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</si>
  <si>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</si>
  <si>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</si>
  <si>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</si>
  <si>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</si>
  <si>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</si>
  <si>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</si>
  <si>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</si>
  <si>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</si>
  <si>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</si>
  <si>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</si>
  <si>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</si>
  <si>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</si>
  <si>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</si>
  <si>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</si>
  <si>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</si>
  <si>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</si>
  <si>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</si>
  <si>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</si>
  <si>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</si>
  <si>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</si>
  <si>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</si>
  <si>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</si>
  <si>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</si>
  <si>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</si>
  <si>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</si>
  <si>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</si>
  <si>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</si>
  <si>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</si>
  <si>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</si>
  <si>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</si>
  <si>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</si>
  <si>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</si>
  <si>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</si>
  <si>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</si>
  <si>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</si>
  <si>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</si>
  <si>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</si>
  <si>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</si>
  <si>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</si>
  <si>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</si>
  <si>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</si>
  <si>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</si>
  <si>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</si>
  <si>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</si>
  <si>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</si>
  <si>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</si>
  <si>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</si>
  <si>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</si>
  <si>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</si>
  <si>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</si>
  <si>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</si>
  <si>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</si>
  <si>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</si>
  <si>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</si>
  <si>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</si>
  <si>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</si>
  <si>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</si>
  <si>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</si>
  <si>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</si>
  <si>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</si>
  <si>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</si>
  <si>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</si>
  <si>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</si>
  <si>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</si>
  <si>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</si>
  <si>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</si>
  <si>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</si>
  <si>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</si>
  <si>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</si>
  <si>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</si>
  <si>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</si>
  <si>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</si>
  <si>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</si>
  <si>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</si>
  <si>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</si>
  <si>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</si>
  <si>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</si>
  <si>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</si>
  <si>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</si>
  <si>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</si>
  <si>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</si>
  <si>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</si>
  <si>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</si>
  <si>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</si>
  <si>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</si>
  <si>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</si>
  <si>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</si>
  <si>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</si>
  <si>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</si>
  <si>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</si>
  <si>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</si>
  <si>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</si>
  <si>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</si>
  <si>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</si>
  <si>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</si>
  <si>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</si>
  <si>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</si>
  <si>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</si>
  <si>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</si>
  <si>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</si>
  <si>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</si>
  <si>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</si>
  <si>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</si>
  <si>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</si>
  <si>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</si>
  <si>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</si>
  <si>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</si>
  <si>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</si>
  <si>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</si>
  <si>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</si>
  <si>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</si>
  <si>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</si>
  <si>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</si>
  <si>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</si>
  <si>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</si>
  <si>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</si>
  <si>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</si>
  <si>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</si>
  <si>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</si>
  <si>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</si>
  <si>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</si>
  <si>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</si>
  <si>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</si>
  <si>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</si>
  <si>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</si>
  <si>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</si>
  <si>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</si>
  <si>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</si>
  <si>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</si>
  <si>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</si>
  <si>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</si>
  <si>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</si>
  <si>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</si>
  <si>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</si>
  <si>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</si>
  <si>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</si>
  <si>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</si>
  <si>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</si>
  <si>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</si>
  <si>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</si>
  <si>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</si>
  <si>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</si>
  <si>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</si>
  <si>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</si>
  <si>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</si>
  <si>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</si>
  <si>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</si>
  <si>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</si>
  <si>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</si>
  <si>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</si>
  <si>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</si>
  <si>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</si>
  <si>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</si>
  <si>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</si>
  <si>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</si>
  <si>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</si>
  <si>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</si>
  <si>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</si>
  <si>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</si>
  <si>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</si>
  <si>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</si>
  <si>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</si>
  <si>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</si>
  <si>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</si>
  <si>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</si>
  <si>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</si>
  <si>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</si>
  <si>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</si>
  <si>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</si>
  <si>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</si>
  <si>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</si>
  <si>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</si>
  <si>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</si>
  <si>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</si>
  <si>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</si>
  <si>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</si>
  <si>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</si>
  <si>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</si>
  <si>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</si>
  <si>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</si>
  <si>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</si>
  <si>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</si>
  <si>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</si>
  <si>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</si>
  <si>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</si>
  <si>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</si>
  <si>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</si>
  <si>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</si>
  <si>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</si>
  <si>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</si>
  <si>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</si>
  <si>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</si>
  <si>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</si>
  <si>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</si>
  <si>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</si>
  <si>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</si>
  <si>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</si>
  <si>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</si>
  <si>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</si>
  <si>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</si>
  <si>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</si>
  <si>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</si>
  <si>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</si>
  <si>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</si>
  <si>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</si>
  <si>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</si>
  <si>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</si>
  <si>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</si>
  <si>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</si>
  <si>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</si>
  <si>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</si>
  <si>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</si>
  <si>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</si>
  <si>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</si>
  <si>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</si>
  <si>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</si>
  <si>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</si>
  <si>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</si>
  <si>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</si>
  <si>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</si>
  <si>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</si>
  <si>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</si>
  <si>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</si>
  <si>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</si>
  <si>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</si>
  <si>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</si>
  <si>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</si>
  <si>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</si>
  <si>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</si>
  <si>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</si>
  <si>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</si>
  <si>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</si>
  <si>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</si>
  <si>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</si>
  <si>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</si>
  <si>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</si>
  <si>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</si>
  <si>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</si>
  <si>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</si>
  <si>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</si>
  <si>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</si>
  <si>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</si>
  <si>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</si>
  <si>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</si>
  <si>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</si>
  <si>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</si>
  <si>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</si>
  <si>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</si>
  <si>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</si>
  <si>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</si>
  <si>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</si>
  <si>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</si>
  <si>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</si>
  <si>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</si>
  <si>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</si>
  <si>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</si>
  <si>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</si>
  <si>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</si>
  <si>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</si>
  <si>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</si>
  <si>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</si>
  <si>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</si>
  <si>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</si>
  <si>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</si>
  <si>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</si>
  <si>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</si>
  <si>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</si>
  <si>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</si>
  <si>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</si>
  <si>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</si>
  <si>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</si>
  <si>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</si>
  <si>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</si>
  <si>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</si>
  <si>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</si>
  <si>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</si>
  <si>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</si>
  <si>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</si>
  <si>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</si>
  <si>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</si>
  <si>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</si>
  <si>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</si>
  <si>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</si>
  <si>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</si>
  <si>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</si>
  <si>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</si>
  <si>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</si>
  <si>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</si>
  <si>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</si>
  <si>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</si>
  <si>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</si>
  <si>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</si>
  <si>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</si>
  <si>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</si>
  <si>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</si>
  <si>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</si>
  <si>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</si>
  <si>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</si>
  <si>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</si>
  <si>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</si>
  <si>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</si>
  <si>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</si>
  <si>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</si>
  <si>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</si>
  <si>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</si>
  <si>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</si>
  <si>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</si>
  <si>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</si>
  <si>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</si>
  <si>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</si>
  <si>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</si>
  <si>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</si>
  <si>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</si>
  <si>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</si>
  <si>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</si>
  <si>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</si>
  <si>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</si>
  <si>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</si>
  <si>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</si>
  <si>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</si>
  <si>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</si>
  <si>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</si>
  <si>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</si>
  <si>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</si>
  <si>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</si>
  <si>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</si>
  <si>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</si>
  <si>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</si>
  <si>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</si>
  <si>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</si>
  <si>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</si>
  <si>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</si>
  <si>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</si>
  <si>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</si>
  <si>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</si>
  <si>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</si>
  <si>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</si>
  <si>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</si>
  <si>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</si>
  <si>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</si>
  <si>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</si>
  <si>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</si>
  <si>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</si>
  <si>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</si>
  <si>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</si>
  <si>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</si>
  <si>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</si>
  <si>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</si>
  <si>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</si>
  <si>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</si>
  <si>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</si>
  <si>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</si>
  <si>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</si>
  <si>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</si>
  <si>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</si>
  <si>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</si>
  <si>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</si>
  <si>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</si>
  <si>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</si>
  <si>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</si>
  <si>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</si>
  <si>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</si>
  <si>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</si>
  <si>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</si>
  <si>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</si>
  <si>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</si>
  <si>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</si>
  <si>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</si>
  <si>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</si>
  <si>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</si>
  <si>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</si>
  <si>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</si>
  <si>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</si>
  <si>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</si>
  <si>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</si>
  <si>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</si>
  <si>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</si>
  <si>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</si>
  <si>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</si>
  <si>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</si>
  <si>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</si>
  <si>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</si>
  <si>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</si>
  <si>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</si>
  <si>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</si>
  <si>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</si>
  <si>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</si>
  <si>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</si>
  <si>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</si>
  <si>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</si>
  <si>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</si>
  <si>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</si>
  <si>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</si>
  <si>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</si>
  <si>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</si>
  <si>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</si>
  <si>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</si>
  <si>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</si>
  <si>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</si>
  <si>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</si>
  <si>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</si>
  <si>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</si>
  <si>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</si>
  <si>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</si>
  <si>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</si>
  <si>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</si>
  <si>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</si>
  <si>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</si>
  <si>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</si>
  <si>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</si>
  <si>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</si>
  <si>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</si>
  <si>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</si>
  <si>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</si>
  <si>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</si>
  <si>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</si>
  <si>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</si>
  <si>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</si>
  <si>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</si>
  <si>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</si>
  <si>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</si>
  <si>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</si>
  <si>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</si>
  <si>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</si>
  <si>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</si>
  <si>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</si>
  <si>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</si>
  <si>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</si>
  <si>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</si>
  <si>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</si>
  <si>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</si>
  <si>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</si>
  <si>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</si>
  <si>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</si>
  <si>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</si>
  <si>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</si>
  <si>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</si>
  <si>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</si>
  <si>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</si>
  <si>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</si>
  <si>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</si>
  <si>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</si>
  <si>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</si>
  <si>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</si>
  <si>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</si>
  <si>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</si>
  <si>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</si>
  <si>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</si>
  <si>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</si>
  <si>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</si>
  <si>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</si>
  <si>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</si>
  <si>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</si>
  <si>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</si>
  <si>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</si>
  <si>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</si>
  <si>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</si>
  <si>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</si>
  <si>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</si>
  <si>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</si>
  <si>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</si>
  <si>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</si>
  <si>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</si>
  <si>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</si>
  <si>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</si>
  <si>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</si>
  <si>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</si>
  <si>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</si>
  <si>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</si>
  <si>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</si>
  <si>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</si>
  <si>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</si>
  <si>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</si>
  <si>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</si>
  <si>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</si>
  <si>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</si>
  <si>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</si>
  <si>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</si>
  <si>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</si>
  <si>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</si>
  <si>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</si>
  <si>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</si>
  <si>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</si>
  <si>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</si>
  <si>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</si>
  <si>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</si>
  <si>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</si>
  <si>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</si>
  <si>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</si>
  <si>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</si>
  <si>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</si>
  <si>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</si>
  <si>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</si>
  <si>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</si>
  <si>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</si>
  <si>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</si>
  <si>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</si>
  <si>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</si>
  <si>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</si>
  <si>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</si>
  <si>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</si>
  <si>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</si>
  <si>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</si>
  <si>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</si>
  <si>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</si>
  <si>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</si>
  <si>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</si>
  <si>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</si>
  <si>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</si>
  <si>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</si>
  <si>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</si>
  <si>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</si>
  <si>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</si>
  <si>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</si>
  <si>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</si>
  <si>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</si>
  <si>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</si>
  <si>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</si>
  <si>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</si>
  <si>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</si>
  <si>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</si>
  <si>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</si>
  <si>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</si>
  <si>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</si>
  <si>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</si>
  <si>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</si>
  <si>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</si>
  <si>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</si>
  <si>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</si>
  <si>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</si>
  <si>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</si>
  <si>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</si>
  <si>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</si>
  <si>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</si>
  <si>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</si>
  <si>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</si>
  <si>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</si>
  <si>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</si>
  <si>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</si>
  <si>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</si>
  <si>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</si>
  <si>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</si>
  <si>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</si>
  <si>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</si>
  <si>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</si>
  <si>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</si>
  <si>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</si>
  <si>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</si>
  <si>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</si>
  <si>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</si>
  <si>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</si>
  <si>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</si>
  <si>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</si>
  <si>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</si>
  <si>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</si>
  <si>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</si>
  <si>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</si>
  <si>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</si>
  <si>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</si>
  <si>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</si>
  <si>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</si>
  <si>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</si>
  <si>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</si>
  <si>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</si>
  <si>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</si>
  <si>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</si>
  <si>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</si>
  <si>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</si>
  <si>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</si>
  <si>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</si>
  <si>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</si>
  <si>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</si>
  <si>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</si>
  <si>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</si>
  <si>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</si>
  <si>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</si>
  <si>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</si>
  <si>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</si>
  <si>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</si>
  <si>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</si>
  <si>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</si>
  <si>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</si>
  <si>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</si>
  <si>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</si>
  <si>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</si>
  <si>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</si>
  <si>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</si>
  <si>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</si>
  <si>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</si>
  <si>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</si>
  <si>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</si>
  <si>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</si>
  <si>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</si>
  <si>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</si>
  <si>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</si>
  <si>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</si>
  <si>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</si>
  <si>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</si>
  <si>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</si>
  <si>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</si>
  <si>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</si>
  <si>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</si>
  <si>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</si>
  <si>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</si>
  <si>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</si>
  <si>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</si>
  <si>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</si>
  <si>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</si>
  <si>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</si>
  <si>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</si>
  <si>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</si>
  <si>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</si>
  <si>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</si>
  <si>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</si>
  <si>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</si>
  <si>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</si>
  <si>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</si>
  <si>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</si>
  <si>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</si>
  <si>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</si>
  <si>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</si>
  <si>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</si>
  <si>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</si>
  <si>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</si>
  <si>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</si>
  <si>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</si>
  <si>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</si>
  <si>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</si>
  <si>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</si>
  <si>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</si>
  <si>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</si>
  <si>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</si>
  <si>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</si>
  <si>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</si>
  <si>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</si>
  <si>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</si>
  <si>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</si>
  <si>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</si>
  <si>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</si>
  <si>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</si>
  <si>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</si>
  <si>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</si>
  <si>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</si>
  <si>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</si>
  <si>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</si>
  <si>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</si>
  <si>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</si>
  <si>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</si>
  <si>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</si>
  <si>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</si>
  <si>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</si>
  <si>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</si>
  <si>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</si>
  <si>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</si>
  <si>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</si>
  <si>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</si>
  <si>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</si>
  <si>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</si>
  <si>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</si>
  <si>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</si>
  <si>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</si>
  <si>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</si>
  <si>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</si>
  <si>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</si>
  <si>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</si>
  <si>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</si>
  <si>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</si>
  <si>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</si>
  <si>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</si>
  <si>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</si>
  <si>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</si>
  <si>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</si>
  <si>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</si>
  <si>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</si>
  <si>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</si>
  <si>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</si>
  <si>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</si>
  <si>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</si>
  <si>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</si>
  <si>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</si>
  <si>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</si>
  <si>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</si>
  <si>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</si>
  <si>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</si>
  <si>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</si>
  <si>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</si>
  <si>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</si>
  <si>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</si>
  <si>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</si>
  <si>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</si>
  <si>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</si>
  <si>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</si>
  <si>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</si>
  <si>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</si>
  <si>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</si>
  <si>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</si>
  <si>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</si>
  <si>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</si>
  <si>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</si>
  <si>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</si>
  <si>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</si>
  <si>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</si>
  <si>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</si>
  <si>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</si>
  <si>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</si>
  <si>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</si>
  <si>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</si>
  <si>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</si>
  <si>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</si>
  <si>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</si>
  <si>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</si>
  <si>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</si>
  <si>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</si>
  <si>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</si>
  <si>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</si>
  <si>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</si>
  <si>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</si>
  <si>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</si>
  <si>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</si>
  <si>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</si>
  <si>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</si>
  <si>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</si>
  <si>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</si>
  <si>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</si>
  <si>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</si>
  <si>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</si>
  <si>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</si>
  <si>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</si>
  <si>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</si>
  <si>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</si>
  <si>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</si>
  <si>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</si>
  <si>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</si>
  <si>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</si>
  <si>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</si>
  <si>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</si>
  <si>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</si>
  <si>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</si>
  <si>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</si>
  <si>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</si>
  <si>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</si>
  <si>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</si>
  <si>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</si>
  <si>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</si>
  <si>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</si>
  <si>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</si>
  <si>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</si>
  <si>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</si>
  <si>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</si>
  <si>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</si>
  <si>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</si>
  <si>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</si>
  <si>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</si>
  <si>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</si>
  <si>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</si>
  <si>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</si>
  <si>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</si>
  <si>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</si>
  <si>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</si>
  <si>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</si>
  <si>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</si>
  <si>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</si>
  <si>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</si>
  <si>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</si>
  <si>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</si>
  <si>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</si>
  <si>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</si>
  <si>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</si>
  <si>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</si>
  <si>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</si>
  <si>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</si>
  <si>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</si>
  <si>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</si>
  <si>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</si>
  <si>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</si>
  <si>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</si>
  <si>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</si>
  <si>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</si>
  <si>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</si>
  <si>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</si>
  <si>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</si>
  <si>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</si>
  <si>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</si>
  <si>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</si>
  <si>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</si>
  <si>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</si>
  <si>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</si>
  <si>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</si>
  <si>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</si>
  <si>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</si>
  <si>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</si>
  <si>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</si>
  <si>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</si>
  <si>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</si>
  <si>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</si>
  <si>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</si>
  <si>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</si>
  <si>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</si>
  <si>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</si>
  <si>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</si>
  <si>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</si>
  <si>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</si>
  <si>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</si>
  <si>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</si>
  <si>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</si>
  <si>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</si>
  <si>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</si>
  <si>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</si>
  <si>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</si>
  <si>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</si>
  <si>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</si>
  <si>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</si>
  <si>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</si>
  <si>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</si>
  <si>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</si>
  <si>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</si>
  <si>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</si>
  <si>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</si>
  <si>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</si>
  <si>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</si>
  <si>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</si>
  <si>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</si>
  <si>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</si>
  <si>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</si>
  <si>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</si>
  <si>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</si>
  <si>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</si>
  <si>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</si>
  <si>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</si>
  <si>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</si>
  <si>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</si>
  <si>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</si>
  <si>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</si>
  <si>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</si>
  <si>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</si>
  <si>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</si>
  <si>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</si>
  <si>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</si>
  <si>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</si>
  <si>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</si>
  <si>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</si>
  <si>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</si>
  <si>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</si>
  <si>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</si>
  <si>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</si>
  <si>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</si>
  <si>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</si>
  <si>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</si>
  <si>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</si>
  <si>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</si>
  <si>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</si>
  <si>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</si>
  <si>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</si>
  <si>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</si>
  <si>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</si>
  <si>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</si>
  <si>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</si>
  <si>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</si>
  <si>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</si>
  <si>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</si>
  <si>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</si>
  <si>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</si>
  <si>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</si>
  <si>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</si>
  <si>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</si>
  <si>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</si>
  <si>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</si>
  <si>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</si>
  <si>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</si>
  <si>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</si>
  <si>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</si>
  <si>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</si>
  <si>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</si>
  <si>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</si>
  <si>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</si>
  <si>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</si>
  <si>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</si>
  <si>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</si>
  <si>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</si>
  <si>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</si>
  <si>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</si>
  <si>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</si>
  <si>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</si>
  <si>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</si>
  <si>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</si>
  <si>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</si>
  <si>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</si>
  <si>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</si>
  <si>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</si>
  <si>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</si>
  <si>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</si>
  <si>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</si>
  <si>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</si>
  <si>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</si>
  <si>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</si>
  <si>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</si>
  <si>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</si>
  <si>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</si>
  <si>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</si>
  <si>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</si>
  <si>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</si>
  <si>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</si>
  <si>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</si>
  <si>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</si>
  <si>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</si>
  <si>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</si>
  <si>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</si>
  <si>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</si>
  <si>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</si>
  <si>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</si>
  <si>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</si>
  <si>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</si>
  <si>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</si>
  <si>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</si>
  <si>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</si>
  <si>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</si>
  <si>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</si>
  <si>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</si>
  <si>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</si>
  <si>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</si>
  <si>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</si>
  <si>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</si>
  <si>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</si>
  <si>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</si>
  <si>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</si>
  <si>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</si>
  <si>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</si>
  <si>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</si>
  <si>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</si>
  <si>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</si>
  <si>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</si>
  <si>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</si>
  <si>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</si>
  <si>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</si>
  <si>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</si>
  <si>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</si>
  <si>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</si>
  <si>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</si>
  <si>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</si>
  <si>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</si>
  <si>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</si>
  <si>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</si>
  <si>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</si>
  <si>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</si>
  <si>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</si>
  <si>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</si>
  <si>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</si>
  <si>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</si>
  <si>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</si>
  <si>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</si>
  <si>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</si>
  <si>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</si>
  <si>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</si>
  <si>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</si>
  <si>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</si>
  <si>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</si>
  <si>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</si>
  <si>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</si>
  <si>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</si>
  <si>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</si>
  <si>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</si>
  <si>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</si>
  <si>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</si>
  <si>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</si>
  <si>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</si>
  <si>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</si>
  <si>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</si>
  <si>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</si>
  <si>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</si>
  <si>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</si>
  <si>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</si>
  <si>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</si>
  <si>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</si>
  <si>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</si>
  <si>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</si>
  <si>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</si>
  <si>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</si>
  <si>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</si>
  <si>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</si>
  <si>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</si>
  <si>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</si>
  <si>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</si>
  <si>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</si>
  <si>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</si>
  <si>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</si>
  <si>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</si>
  <si>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</si>
  <si>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</si>
  <si>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</si>
  <si>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</si>
  <si>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</si>
  <si>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</si>
  <si>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</si>
  <si>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</si>
  <si>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</si>
  <si>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</si>
  <si>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</si>
  <si>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</si>
  <si>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</si>
  <si>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</si>
  <si>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</si>
  <si>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</si>
  <si>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</si>
  <si>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</si>
  <si>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</si>
  <si>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</si>
  <si>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</si>
  <si>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</si>
  <si>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</si>
  <si>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</si>
  <si>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</si>
  <si>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</si>
  <si>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</si>
  <si>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</si>
  <si>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</si>
  <si>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</si>
  <si>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</si>
  <si>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</si>
  <si>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</si>
  <si>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</si>
  <si>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</si>
  <si>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</si>
  <si>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</si>
  <si>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</si>
  <si>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</si>
  <si>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</si>
  <si>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</si>
  <si>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</si>
  <si>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</si>
  <si>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</si>
  <si>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</si>
  <si>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</si>
  <si>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</si>
  <si>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</si>
  <si>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</si>
  <si>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</si>
  <si>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</si>
  <si>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</si>
  <si>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</si>
  <si>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</si>
  <si>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</si>
  <si>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</si>
  <si>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</si>
  <si>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</si>
  <si>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</si>
  <si>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</si>
  <si>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</si>
  <si>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</si>
  <si>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</si>
  <si>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</si>
  <si>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</si>
  <si>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</si>
  <si>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</si>
  <si>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</si>
  <si>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</si>
  <si>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</si>
  <si>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</si>
  <si>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</si>
  <si>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</si>
  <si>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</si>
  <si>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</si>
  <si>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</si>
  <si>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</si>
  <si>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</si>
  <si>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</si>
  <si>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</si>
  <si>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</si>
  <si>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</si>
  <si>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</si>
  <si>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</si>
  <si>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</si>
  <si>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</si>
  <si>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</si>
  <si>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</si>
  <si>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</si>
  <si>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</si>
  <si>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</si>
  <si>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</si>
  <si>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</si>
  <si>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</si>
  <si>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</si>
  <si>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</si>
  <si>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</si>
  <si>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</si>
  <si>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</si>
  <si>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</si>
  <si>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</si>
  <si>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</si>
  <si>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</si>
  <si>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</si>
  <si>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</si>
  <si>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</si>
  <si>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</si>
  <si>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</si>
  <si>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</si>
  <si>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</si>
  <si>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</si>
  <si>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</si>
  <si>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</si>
  <si>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</si>
  <si>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</si>
  <si>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</si>
  <si>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</si>
  <si>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</si>
  <si>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</si>
  <si>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</si>
  <si>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</si>
  <si>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</si>
  <si>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</si>
  <si>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</si>
  <si>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</si>
  <si>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</si>
  <si>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</si>
  <si>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</si>
  <si>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</si>
  <si>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</si>
  <si>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</si>
  <si>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</si>
  <si>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</si>
  <si>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</si>
  <si>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</si>
  <si>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</si>
  <si>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</si>
  <si>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</si>
  <si>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</si>
  <si>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</si>
  <si>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</si>
  <si>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</si>
  <si>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</si>
  <si>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</si>
  <si>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</si>
  <si>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</si>
  <si>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</si>
  <si>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</si>
  <si>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</si>
  <si>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</si>
  <si>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</si>
  <si>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</si>
  <si>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</si>
  <si>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</si>
  <si>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</si>
  <si>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</si>
  <si>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</si>
  <si>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</si>
  <si>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</si>
  <si>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</si>
  <si>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</si>
  <si>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</si>
  <si>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</si>
  <si>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</si>
  <si>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</si>
  <si>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</si>
  <si>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</si>
  <si>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</si>
  <si>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</si>
  <si>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</si>
  <si>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</si>
  <si>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</si>
  <si>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</si>
  <si>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</si>
  <si>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</si>
  <si>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</si>
  <si>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</si>
  <si>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</si>
  <si>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</si>
  <si>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</si>
  <si>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</si>
  <si>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</si>
  <si>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</si>
  <si>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</si>
  <si>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</si>
  <si>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</si>
  <si>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</si>
  <si>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</si>
  <si>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</si>
  <si>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</si>
  <si>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</si>
  <si>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</si>
  <si>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</si>
  <si>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</si>
  <si>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</si>
  <si>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</si>
  <si>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</si>
  <si>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</si>
  <si>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</si>
  <si>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</si>
  <si>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</si>
  <si>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</si>
  <si>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</si>
  <si>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</si>
  <si>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</si>
  <si>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</si>
  <si>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</si>
  <si>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</si>
  <si>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</si>
  <si>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</si>
  <si>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</si>
  <si>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</si>
  <si>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</si>
  <si>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</si>
  <si>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</si>
  <si>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</si>
  <si>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</si>
  <si>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</si>
  <si>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</si>
  <si>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</si>
  <si>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</si>
  <si>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</si>
  <si>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</si>
  <si>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</si>
  <si>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</si>
  <si>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</si>
  <si>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</si>
  <si>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</si>
  <si>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</si>
  <si>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</si>
  <si>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</si>
  <si>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</si>
  <si>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</si>
  <si>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</si>
  <si>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</si>
  <si>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</si>
  <si>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</si>
  <si>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</si>
  <si>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</si>
  <si>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</si>
  <si>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</si>
  <si>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</si>
  <si>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</si>
  <si>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</si>
  <si>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</si>
  <si>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</si>
  <si>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</si>
  <si>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</si>
  <si>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</si>
  <si>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</si>
  <si>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</si>
  <si>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</si>
  <si>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</si>
  <si>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</si>
  <si>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</si>
  <si>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</si>
  <si>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</si>
  <si>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</si>
  <si>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</si>
  <si>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</si>
  <si>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</si>
  <si>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</si>
  <si>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</si>
  <si>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</si>
  <si>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</si>
  <si>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</si>
  <si>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</si>
  <si>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</si>
  <si>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</si>
  <si>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</si>
  <si>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</si>
  <si>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</si>
  <si>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</si>
  <si>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</si>
  <si>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</si>
  <si>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</si>
  <si>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</si>
  <si>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</si>
  <si>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</si>
  <si>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</si>
  <si>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</si>
  <si>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</si>
  <si>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</si>
  <si>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</si>
  <si>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</si>
  <si>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</si>
  <si>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</si>
  <si>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</si>
  <si>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</si>
  <si>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</si>
  <si>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</si>
  <si>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</si>
  <si>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</si>
  <si>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</si>
  <si>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</si>
  <si>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</si>
  <si>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</si>
  <si>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</si>
  <si>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</si>
  <si>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</si>
  <si>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</si>
  <si>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</si>
  <si>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</si>
  <si>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</si>
  <si>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</si>
  <si>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</si>
  <si>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</si>
  <si>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</si>
  <si>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</si>
  <si>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</si>
  <si>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</si>
  <si>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</si>
  <si>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</si>
  <si>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</si>
  <si>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</si>
  <si>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</si>
  <si>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</si>
  <si>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</si>
  <si>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</si>
  <si>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</si>
  <si>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</si>
  <si>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</si>
  <si>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</si>
  <si>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</si>
  <si>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</si>
  <si>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</si>
  <si>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</si>
  <si>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</si>
  <si>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</si>
  <si>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</si>
  <si>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</si>
  <si>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</si>
  <si>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</si>
  <si>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</si>
  <si>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</si>
  <si>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</si>
  <si>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</si>
  <si>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</si>
  <si>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</si>
  <si>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</si>
  <si>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</si>
  <si>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</si>
  <si>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</si>
  <si>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</si>
  <si>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</si>
  <si>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</si>
  <si>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</si>
  <si>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</si>
  <si>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</si>
  <si>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</si>
  <si>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</si>
  <si>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</si>
  <si>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</si>
  <si>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</si>
  <si>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</si>
  <si>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</si>
  <si>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</si>
  <si>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</si>
  <si>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</si>
  <si>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</si>
  <si>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</si>
  <si>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</si>
  <si>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</si>
  <si>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</si>
  <si>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</si>
  <si>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</si>
  <si>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</si>
  <si>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</si>
  <si>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</si>
  <si>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</si>
  <si>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</si>
  <si>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</si>
  <si>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</si>
  <si>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</si>
  <si>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</si>
  <si>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</si>
  <si>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</si>
  <si>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</si>
  <si>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</si>
  <si>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</si>
  <si>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</si>
  <si>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</si>
  <si>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</si>
  <si>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</si>
  <si>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</si>
  <si>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</si>
  <si>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</si>
  <si>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</si>
  <si>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</si>
  <si>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</si>
  <si>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</si>
  <si>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</si>
  <si>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</si>
  <si>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</si>
  <si>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</si>
  <si>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</si>
  <si>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</si>
  <si>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</si>
  <si>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</si>
  <si>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</si>
  <si>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</si>
  <si>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</si>
  <si>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</si>
  <si>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</si>
  <si>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</si>
  <si>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</si>
  <si>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</si>
  <si>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</si>
  <si>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</si>
  <si>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</si>
  <si>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</si>
  <si>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</si>
  <si>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</si>
  <si>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</si>
  <si>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</si>
  <si>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</si>
  <si>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</si>
  <si>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</si>
  <si>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</si>
  <si>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</si>
  <si>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</si>
  <si>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</si>
  <si>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</si>
  <si>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</si>
  <si>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</si>
  <si>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</si>
  <si>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</si>
  <si>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</si>
  <si>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</si>
  <si>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</si>
  <si>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</si>
  <si>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</si>
  <si>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</si>
  <si>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</si>
  <si>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</si>
  <si>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</si>
  <si>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</si>
  <si>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</si>
  <si>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</si>
  <si>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</si>
  <si>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</si>
  <si>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</si>
  <si>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</si>
  <si>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</si>
  <si>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</si>
  <si>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</si>
  <si>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</si>
  <si>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</si>
  <si>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</si>
  <si>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</si>
  <si>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</si>
  <si>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</si>
  <si>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</si>
  <si>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</si>
  <si>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</si>
  <si>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</si>
  <si>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</si>
  <si>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</si>
  <si>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</si>
  <si>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</si>
  <si>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</si>
  <si>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</si>
  <si>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</si>
  <si>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</si>
  <si>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</si>
  <si>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</si>
  <si>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</si>
  <si>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</si>
  <si>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</si>
  <si>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</si>
  <si>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</si>
  <si>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</si>
  <si>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</si>
  <si>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</si>
  <si>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</si>
  <si>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</si>
  <si>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</si>
  <si>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</si>
  <si>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</si>
  <si>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</si>
  <si>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</si>
  <si>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</si>
  <si>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</si>
  <si>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</si>
  <si>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</si>
  <si>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</si>
  <si>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</si>
  <si>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</si>
  <si>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</si>
  <si>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</si>
  <si>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</si>
  <si>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</si>
  <si>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</si>
  <si>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</si>
  <si>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</si>
  <si>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</si>
  <si>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</si>
  <si>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</si>
  <si>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</si>
  <si>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</si>
  <si>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</si>
  <si>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</si>
  <si>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</si>
  <si>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</si>
  <si>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</si>
  <si>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</si>
  <si>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</si>
  <si>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</si>
  <si>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</si>
  <si>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</si>
  <si>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</si>
  <si>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</si>
  <si>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</si>
  <si>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</si>
  <si>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</si>
  <si>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</si>
  <si>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</si>
  <si>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</si>
  <si>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</si>
  <si>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</si>
  <si>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</si>
  <si>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</si>
  <si>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</si>
  <si>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</si>
  <si>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</si>
  <si>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</si>
  <si>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</si>
  <si>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</si>
  <si>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</si>
  <si>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</si>
  <si>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</si>
  <si>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</si>
  <si>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</si>
  <si>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</si>
  <si>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</si>
  <si>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</si>
  <si>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</si>
  <si>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</si>
  <si>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</si>
  <si>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</si>
  <si>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</si>
  <si>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</si>
  <si>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</si>
  <si>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</si>
  <si>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</si>
  <si>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</si>
  <si>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</si>
  <si>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</si>
  <si>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</si>
  <si>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</si>
  <si>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</si>
  <si>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</si>
  <si>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</si>
  <si>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</si>
  <si>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</si>
  <si>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</si>
  <si>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</si>
  <si>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</si>
  <si>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</si>
  <si>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</si>
  <si>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</si>
  <si>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</si>
  <si>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</si>
  <si>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</si>
  <si>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</si>
  <si>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</si>
  <si>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</si>
  <si>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</si>
  <si>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</si>
  <si>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</si>
  <si>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</si>
  <si>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</si>
  <si>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</si>
  <si>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</si>
  <si>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</si>
  <si>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</si>
  <si>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</si>
  <si>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</si>
  <si>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</si>
  <si>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</si>
  <si>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</si>
  <si>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</si>
  <si>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</si>
  <si>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</si>
  <si>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</si>
  <si>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</si>
  <si>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</si>
  <si>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</si>
  <si>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</si>
  <si>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</si>
  <si>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</si>
  <si>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</si>
  <si>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</si>
  <si>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</si>
  <si>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</si>
  <si>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</si>
  <si>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</si>
  <si>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</si>
  <si>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</si>
  <si>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</si>
  <si>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</si>
  <si>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</si>
  <si>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</si>
  <si>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</si>
  <si>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</si>
  <si>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</si>
  <si>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</si>
  <si>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</si>
  <si>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</si>
  <si>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</si>
  <si>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</si>
  <si>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</si>
  <si>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</si>
  <si>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</si>
  <si>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</si>
  <si>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</si>
  <si>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</si>
  <si>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</si>
  <si>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</si>
  <si>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</si>
  <si>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</si>
  <si>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</si>
  <si>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</si>
  <si>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</si>
  <si>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</si>
  <si>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</si>
  <si>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</si>
  <si>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</si>
  <si>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</si>
  <si>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</si>
  <si>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</si>
  <si>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</si>
  <si>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</si>
  <si>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</si>
  <si>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</si>
  <si>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</si>
  <si>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</si>
  <si>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</si>
  <si>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</si>
  <si>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</si>
  <si>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</si>
  <si>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</si>
  <si>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</si>
  <si>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</si>
  <si>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</si>
  <si>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</si>
  <si>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</si>
  <si>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</si>
  <si>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</si>
  <si>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</si>
  <si>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</si>
  <si>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</si>
  <si>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</si>
  <si>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</si>
  <si>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</si>
  <si>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</si>
  <si>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</si>
  <si>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</si>
  <si>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</si>
  <si>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</si>
  <si>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</si>
  <si>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</si>
  <si>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</si>
  <si>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</si>
  <si>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</si>
  <si>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</si>
  <si>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</si>
  <si>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</si>
  <si>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</si>
  <si>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</si>
  <si>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</si>
  <si>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</si>
  <si>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</si>
  <si>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</si>
  <si>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</si>
  <si>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</si>
  <si>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</si>
  <si>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</si>
  <si>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</si>
  <si>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</si>
  <si>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</si>
  <si>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</si>
  <si>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</si>
  <si>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</si>
  <si>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</si>
  <si>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</si>
  <si>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</si>
  <si>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</si>
  <si>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</si>
  <si>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</si>
  <si>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</si>
  <si>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</si>
  <si>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</si>
  <si>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</si>
  <si>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</si>
  <si>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</si>
  <si>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</si>
  <si>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</si>
  <si>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</si>
  <si>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</si>
  <si>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</si>
  <si>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</si>
  <si>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</si>
  <si>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</si>
  <si>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</si>
  <si>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</si>
  <si>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</si>
  <si>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</si>
  <si>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</si>
  <si>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</si>
  <si>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</si>
  <si>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</si>
  <si>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</si>
  <si>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</si>
  <si>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</si>
  <si>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</si>
  <si>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</si>
  <si>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</si>
  <si>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</si>
  <si>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</si>
  <si>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</si>
  <si>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</si>
  <si>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</si>
  <si>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</si>
  <si>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</si>
  <si>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</si>
  <si>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</si>
  <si>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</si>
  <si>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</si>
  <si>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</si>
  <si>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</si>
  <si>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</si>
  <si>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</si>
  <si>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</si>
  <si>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</si>
  <si>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</si>
  <si>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</si>
  <si>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</si>
  <si>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</si>
  <si>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</si>
  <si>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</si>
  <si>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</si>
  <si>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</si>
  <si>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</si>
  <si>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</si>
  <si>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</si>
  <si>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</si>
  <si>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</si>
  <si>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</si>
  <si>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</si>
  <si>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</si>
  <si>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</si>
  <si>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</si>
  <si>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</si>
  <si>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</si>
  <si>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</si>
  <si>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</si>
  <si>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</si>
  <si>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</si>
  <si>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</si>
  <si>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</si>
  <si>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</si>
  <si>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</si>
  <si>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</si>
  <si>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</si>
  <si>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</si>
  <si>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</si>
  <si>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</si>
  <si>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</si>
  <si>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</si>
  <si>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</si>
  <si>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</si>
  <si>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</si>
  <si>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</si>
  <si>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</si>
  <si>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</si>
  <si>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</si>
  <si>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</si>
  <si>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</si>
  <si>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</si>
  <si>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</si>
  <si>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</si>
  <si>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</si>
  <si>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</si>
  <si>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</si>
  <si>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</si>
  <si>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</si>
  <si>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</si>
  <si>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</si>
  <si>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</si>
  <si>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</si>
  <si>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</si>
  <si>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</si>
  <si>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</si>
  <si>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</si>
  <si>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</si>
  <si>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</si>
  <si>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</si>
  <si>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</si>
  <si>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</si>
  <si>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</si>
  <si>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</si>
  <si>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</si>
  <si>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</si>
  <si>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</si>
  <si>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</si>
  <si>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</si>
  <si>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</si>
  <si>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</si>
  <si>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</si>
  <si>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</si>
  <si>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</si>
  <si>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</si>
  <si>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</si>
  <si>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</si>
  <si>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</si>
  <si>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</si>
  <si>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</si>
  <si>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</si>
  <si>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</si>
  <si>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</si>
  <si>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</si>
  <si>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</si>
  <si>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</si>
  <si>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</si>
  <si>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</si>
  <si>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</si>
  <si>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</si>
  <si>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</si>
  <si>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</si>
  <si>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</si>
  <si>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</si>
  <si>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</si>
  <si>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</si>
  <si>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</si>
  <si>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</si>
  <si>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</si>
  <si>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</si>
  <si>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</si>
  <si>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</si>
  <si>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</si>
  <si>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</si>
  <si>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</si>
  <si>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</si>
  <si>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</si>
  <si>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</si>
  <si>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</si>
  <si>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</si>
  <si>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</si>
  <si>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</si>
  <si>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</si>
  <si>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</si>
  <si>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</si>
  <si>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</si>
  <si>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</si>
  <si>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</si>
  <si>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</si>
  <si>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</si>
  <si>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</si>
  <si>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</si>
  <si>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</si>
  <si>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</si>
  <si>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</si>
  <si>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</si>
  <si>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</si>
  <si>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</si>
  <si>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</si>
  <si>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</si>
  <si>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</si>
  <si>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</si>
  <si>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</si>
  <si>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</si>
  <si>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</si>
  <si>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</si>
  <si>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</si>
  <si>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</si>
  <si>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</si>
  <si>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</si>
  <si>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</si>
  <si>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</si>
  <si>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</si>
  <si>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</si>
  <si>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</si>
  <si>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</si>
  <si>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</si>
  <si>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</si>
  <si>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</si>
  <si>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</si>
  <si>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</si>
  <si>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</si>
  <si>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</si>
  <si>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</si>
  <si>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</si>
  <si>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</si>
  <si>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</si>
  <si>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</si>
  <si>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</si>
  <si>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</si>
  <si>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</si>
  <si>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</si>
  <si>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</si>
  <si>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</si>
  <si>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</si>
  <si>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</si>
  <si>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</si>
  <si>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</si>
  <si>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</si>
  <si>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</si>
  <si>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</si>
  <si>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</si>
  <si>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</si>
  <si>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</si>
  <si>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</si>
  <si>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</si>
  <si>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</si>
  <si>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</si>
  <si>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</si>
  <si>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</si>
  <si>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</si>
  <si>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</si>
  <si>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</si>
  <si>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</si>
  <si>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</si>
  <si>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</si>
  <si>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</si>
  <si>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</si>
  <si>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</si>
  <si>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</si>
  <si>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</si>
  <si>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</si>
  <si>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</si>
  <si>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</si>
  <si>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</si>
  <si>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</si>
  <si>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</si>
  <si>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</si>
  <si>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</si>
  <si>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</si>
  <si>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</si>
  <si>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</si>
  <si>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</si>
  <si>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</si>
  <si>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</si>
  <si>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</si>
  <si>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</si>
  <si>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</si>
  <si>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</si>
  <si>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</si>
  <si>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</si>
  <si>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</si>
  <si>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</si>
  <si>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</si>
  <si>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</si>
  <si>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</si>
  <si>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</si>
  <si>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</si>
  <si>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</si>
  <si>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</si>
  <si>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</si>
  <si>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</si>
  <si>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</si>
  <si>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</si>
  <si>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</si>
  <si>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</si>
  <si>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</si>
  <si>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</si>
  <si>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</si>
  <si>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</si>
  <si>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</si>
  <si>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</si>
  <si>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</si>
  <si>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</si>
  <si>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</si>
  <si>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</si>
  <si>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</si>
  <si>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</si>
  <si>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</si>
  <si>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</si>
  <si>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</si>
  <si>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</si>
  <si>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</si>
  <si>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</si>
  <si>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</si>
  <si>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</si>
  <si>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</si>
  <si>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</si>
  <si>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</si>
  <si>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</si>
  <si>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</si>
  <si>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</si>
  <si>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</si>
  <si>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</si>
  <si>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</si>
  <si>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</si>
  <si>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</si>
  <si>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</si>
  <si>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</si>
  <si>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</si>
  <si>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</si>
  <si>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</si>
  <si>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</si>
  <si>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</si>
  <si>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</si>
  <si>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</si>
  <si>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</si>
  <si>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</si>
  <si>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</si>
  <si>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</si>
  <si>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</si>
  <si>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</si>
  <si>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</si>
  <si>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</si>
  <si>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</si>
  <si>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</si>
  <si>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</si>
  <si>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</si>
  <si>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</si>
  <si>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</si>
  <si>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</si>
  <si>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</si>
  <si>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</si>
  <si>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</si>
  <si>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</si>
  <si>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</si>
  <si>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</si>
  <si>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</si>
  <si>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</si>
  <si>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</si>
  <si>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</si>
  <si>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</si>
  <si>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</si>
  <si>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</si>
  <si>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</si>
  <si>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</si>
  <si>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</si>
  <si>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</si>
  <si>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</si>
  <si>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</si>
  <si>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</si>
  <si>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</si>
  <si>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</si>
  <si>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</si>
  <si>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</si>
  <si>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</si>
  <si>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</si>
  <si>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</si>
  <si>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</si>
  <si>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</si>
  <si>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</si>
  <si>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</si>
  <si>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</si>
  <si>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</si>
  <si>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</si>
  <si>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</si>
  <si>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</si>
  <si>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</si>
  <si>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</si>
  <si>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</si>
  <si>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</si>
  <si>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</si>
  <si>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</si>
  <si>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</si>
  <si>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</si>
  <si>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</si>
  <si>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</si>
  <si>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</si>
  <si>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</si>
  <si>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</si>
  <si>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</si>
  <si>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</si>
  <si>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</si>
  <si>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</si>
  <si>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</si>
  <si>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</si>
  <si>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</si>
  <si>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</si>
  <si>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</si>
  <si>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</si>
  <si>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</si>
  <si>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</si>
  <si>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</si>
  <si>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</si>
  <si>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</si>
  <si>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</si>
  <si>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</si>
  <si>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</si>
  <si>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</si>
  <si>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</si>
  <si>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</si>
  <si>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</si>
  <si>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</si>
  <si>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</si>
  <si>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</si>
  <si>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</si>
  <si>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</si>
  <si>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</si>
  <si>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</si>
  <si>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</si>
  <si>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</si>
  <si>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</si>
  <si>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</si>
  <si>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</si>
  <si>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</si>
  <si>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</si>
  <si>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</si>
  <si>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</si>
  <si>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</si>
  <si>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</si>
  <si>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</si>
  <si>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</si>
  <si>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</si>
  <si>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</si>
  <si>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</si>
  <si>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</si>
  <si>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</si>
  <si>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</si>
  <si>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</si>
  <si>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</si>
  <si>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</si>
  <si>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</si>
  <si>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</si>
  <si>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</si>
  <si>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</si>
  <si>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</si>
  <si>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</si>
  <si>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</si>
  <si>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</si>
  <si>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</si>
  <si>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</si>
  <si>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</si>
  <si>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</si>
  <si>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</si>
  <si>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</si>
  <si>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</si>
  <si>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</si>
  <si>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</si>
  <si>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</si>
  <si>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</si>
  <si>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</si>
  <si>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</si>
  <si>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</si>
  <si>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</si>
  <si>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</si>
  <si>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</si>
  <si>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</si>
  <si>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</si>
  <si>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</si>
  <si>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</si>
  <si>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</si>
  <si>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</si>
  <si>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</si>
  <si>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</si>
  <si>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</si>
  <si>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</si>
  <si>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</si>
  <si>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</si>
  <si>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</si>
  <si>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</si>
  <si>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</si>
  <si>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</si>
  <si>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</si>
  <si>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</si>
  <si>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</si>
  <si>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</si>
  <si>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</si>
  <si>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</si>
  <si>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</si>
  <si>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</si>
  <si>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</si>
  <si>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</si>
  <si>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</si>
  <si>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</si>
  <si>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</si>
  <si>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</si>
  <si>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</si>
  <si>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</si>
  <si>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</si>
  <si>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</si>
  <si>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</si>
  <si>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</si>
  <si>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</si>
  <si>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</si>
  <si>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</si>
  <si>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</si>
  <si>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</si>
  <si>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</si>
  <si>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</si>
  <si>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</si>
  <si>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</si>
  <si>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</si>
  <si>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</si>
  <si>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</si>
  <si>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</si>
  <si>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</si>
  <si>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</si>
  <si>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</si>
  <si>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</si>
  <si>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</si>
  <si>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</si>
  <si>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</si>
  <si>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</si>
  <si>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</si>
  <si>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</si>
  <si>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</si>
  <si>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</si>
  <si>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</si>
  <si>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</si>
  <si>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</si>
  <si>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</si>
  <si>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</si>
  <si>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</si>
  <si>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</si>
  <si>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</si>
  <si>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</si>
  <si>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</si>
  <si>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</si>
  <si>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</si>
  <si>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</si>
  <si>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</si>
  <si>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</si>
  <si>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</si>
  <si>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</si>
  <si>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</si>
  <si>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</si>
  <si>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</si>
  <si>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</si>
  <si>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</si>
  <si>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</si>
  <si>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</si>
  <si>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</si>
  <si>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</si>
  <si>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</si>
  <si>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</si>
  <si>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</si>
  <si>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</si>
  <si>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</si>
  <si>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</si>
  <si>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</si>
  <si>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</si>
  <si>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</si>
  <si>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</si>
  <si>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</si>
  <si>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</si>
  <si>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</si>
  <si>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</si>
  <si>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</si>
  <si>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</si>
  <si>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</si>
  <si>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</si>
  <si>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</si>
  <si>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</si>
  <si>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</si>
  <si>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</si>
  <si>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</si>
  <si>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</si>
  <si>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</si>
  <si>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</si>
  <si>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</si>
  <si>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</si>
  <si>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</si>
  <si>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</si>
  <si>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</si>
  <si>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</si>
  <si>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</si>
  <si>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</si>
  <si>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</si>
  <si>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</si>
  <si>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</si>
  <si>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</si>
  <si>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</si>
  <si>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</si>
  <si>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</si>
  <si>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</si>
  <si>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</si>
  <si>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</si>
  <si>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</si>
  <si>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</si>
  <si>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</si>
  <si>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</si>
  <si>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</si>
  <si>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</si>
  <si>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</si>
  <si>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</si>
  <si>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</si>
  <si>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</si>
  <si>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</si>
  <si>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</si>
  <si>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</si>
  <si>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</si>
  <si>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</si>
  <si>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</si>
  <si>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</si>
  <si>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</si>
  <si>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</si>
  <si>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</si>
  <si>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</si>
  <si>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</si>
  <si>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</si>
  <si>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</si>
  <si>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</si>
  <si>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</si>
  <si>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</si>
  <si>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</si>
  <si>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</si>
  <si>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</si>
  <si>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</si>
  <si>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</si>
  <si>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</si>
  <si>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</si>
  <si>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</si>
  <si>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</si>
  <si>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</si>
  <si>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</si>
  <si>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</si>
  <si>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</si>
  <si>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</si>
  <si>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</si>
  <si>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</si>
  <si>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</si>
  <si>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</si>
  <si>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</si>
  <si>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</si>
  <si>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</si>
  <si>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</si>
  <si>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</si>
  <si>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</si>
  <si>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</si>
  <si>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</si>
  <si>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</si>
  <si>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</si>
  <si>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</si>
  <si>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</si>
  <si>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</si>
  <si>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</si>
  <si>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</si>
  <si>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</si>
  <si>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</si>
  <si>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</si>
  <si>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</si>
  <si>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</si>
  <si>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</si>
  <si>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</si>
  <si>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</si>
  <si>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</si>
  <si>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</si>
  <si>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</si>
  <si>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</si>
  <si>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</si>
  <si>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</si>
  <si>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</si>
  <si>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</si>
  <si>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</si>
  <si>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</si>
  <si>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</si>
  <si>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</si>
  <si>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</si>
  <si>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</si>
  <si>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</si>
  <si>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</si>
  <si>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</si>
  <si>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</si>
  <si>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</si>
  <si>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</si>
  <si>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</si>
  <si>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</si>
  <si>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</si>
  <si>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</si>
  <si>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</si>
  <si>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</si>
  <si>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</si>
  <si>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</si>
  <si>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</si>
  <si>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</si>
  <si>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</si>
  <si>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</si>
  <si>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</si>
  <si>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</si>
  <si>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</si>
  <si>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</si>
  <si>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</si>
  <si>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</si>
  <si>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</si>
  <si>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</si>
  <si>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</si>
  <si>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</si>
  <si>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</si>
  <si>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</si>
  <si>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</si>
  <si>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</si>
  <si>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</si>
  <si>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</si>
  <si>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</si>
  <si>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</si>
  <si>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</si>
  <si>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</si>
  <si>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</si>
  <si>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</si>
  <si>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</si>
  <si>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</si>
  <si>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</si>
  <si>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</si>
  <si>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</si>
  <si>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</si>
  <si>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</si>
  <si>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</si>
  <si>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</si>
  <si>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</si>
  <si>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</si>
  <si>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</si>
  <si>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</si>
  <si>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</si>
  <si>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</si>
  <si>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</si>
  <si>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</si>
  <si>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</si>
  <si>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</si>
  <si>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</si>
  <si>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</si>
  <si>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</si>
  <si>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</si>
  <si>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</si>
  <si>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</si>
  <si>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</si>
  <si>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</si>
  <si>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</si>
  <si>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</si>
  <si>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</si>
  <si>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</si>
  <si>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</si>
  <si>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</si>
  <si>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</si>
  <si>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</si>
  <si>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</si>
  <si>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</si>
  <si>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</si>
  <si>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</si>
  <si>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</si>
  <si>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</si>
  <si>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</si>
  <si>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</si>
  <si>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</si>
  <si>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</si>
  <si>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</si>
  <si>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</si>
  <si>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</si>
  <si>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</si>
  <si>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</si>
  <si>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</si>
  <si>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</si>
  <si>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</si>
  <si>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</si>
  <si>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</si>
  <si>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</si>
  <si>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</si>
  <si>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</si>
  <si>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</si>
  <si>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</si>
  <si>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</si>
  <si>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</si>
  <si>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</si>
  <si>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</si>
  <si>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</si>
  <si>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</si>
  <si>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</si>
  <si>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</si>
  <si>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</si>
  <si>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</si>
  <si>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</si>
  <si>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</si>
  <si>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</si>
  <si>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</si>
  <si>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</si>
  <si>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</si>
  <si>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</si>
  <si>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</si>
  <si>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</si>
  <si>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</si>
  <si>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</si>
  <si>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</si>
  <si>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</si>
  <si>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</si>
  <si>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</si>
  <si>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</si>
  <si>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</si>
  <si>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</si>
  <si>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</si>
  <si>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</si>
  <si>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</si>
  <si>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</si>
  <si>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</si>
  <si>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</si>
  <si>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</si>
  <si>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</si>
  <si>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</si>
  <si>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</si>
  <si>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</si>
  <si>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</si>
  <si>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</si>
  <si>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</si>
  <si>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</si>
  <si>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</si>
  <si>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</si>
  <si>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</si>
  <si>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</si>
  <si>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</si>
  <si>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</si>
  <si>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</si>
  <si>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</si>
  <si>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</si>
  <si>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</si>
  <si>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</si>
  <si>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</si>
  <si>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</si>
  <si>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</si>
  <si>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</si>
  <si>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</si>
  <si>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</si>
  <si>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</si>
  <si>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</si>
  <si>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</si>
  <si>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</si>
  <si>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</si>
  <si>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</si>
  <si>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</si>
  <si>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</si>
  <si>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</si>
  <si>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</si>
  <si>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</si>
  <si>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</si>
  <si>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</si>
  <si>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</si>
  <si>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</si>
  <si>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</si>
  <si>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</si>
  <si>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</si>
  <si>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</si>
  <si>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</si>
  <si>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</si>
  <si>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</si>
  <si>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</si>
  <si>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</si>
  <si>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</si>
  <si>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</si>
  <si>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</si>
  <si>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</si>
  <si>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</si>
  <si>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</si>
  <si>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</si>
  <si>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</si>
  <si>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</si>
  <si>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</si>
  <si>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</si>
  <si>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</si>
  <si>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</si>
  <si>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</si>
  <si>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</si>
  <si>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</si>
  <si>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</si>
  <si>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</si>
  <si>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</si>
  <si>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</si>
  <si>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</si>
  <si>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</si>
  <si>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</si>
  <si>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</si>
  <si>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</si>
  <si>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</si>
  <si>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</si>
  <si>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</si>
  <si>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</si>
  <si>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</si>
  <si>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</si>
  <si>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</si>
  <si>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</si>
  <si>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</si>
  <si>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</si>
  <si>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</si>
  <si>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</si>
  <si>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</si>
  <si>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</si>
  <si>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</si>
  <si>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</si>
  <si>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</si>
  <si>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</si>
  <si>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</si>
  <si>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</si>
  <si>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</si>
  <si>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</si>
  <si>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</si>
  <si>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</si>
  <si>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</si>
  <si>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</si>
  <si>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</si>
  <si>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</si>
  <si>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</si>
  <si>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</si>
  <si>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</si>
  <si>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</si>
  <si>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</si>
  <si>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</si>
  <si>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</si>
  <si>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</si>
  <si>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</si>
  <si>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</si>
  <si>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</si>
  <si>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</si>
  <si>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</si>
  <si>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</si>
  <si>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</si>
  <si>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</si>
  <si>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</si>
  <si>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</si>
  <si>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</si>
  <si>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</si>
  <si>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</si>
  <si>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</si>
  <si>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</si>
  <si>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</si>
  <si>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</si>
  <si>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</si>
  <si>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</si>
  <si>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</si>
  <si>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</si>
  <si>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</si>
  <si>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</si>
  <si>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</si>
  <si>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</si>
  <si>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</si>
  <si>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</si>
  <si>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</si>
  <si>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</si>
  <si>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</si>
  <si>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</si>
  <si>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</si>
  <si>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</si>
  <si>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</si>
  <si>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</si>
  <si>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</si>
  <si>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</si>
  <si>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</si>
  <si>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</si>
  <si>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</si>
  <si>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</si>
  <si>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</si>
  <si>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</si>
  <si>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</si>
  <si>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</si>
  <si>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</si>
  <si>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</si>
  <si>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</si>
  <si>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</si>
  <si>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</si>
  <si>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</si>
  <si>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</si>
  <si>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</si>
  <si>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</si>
  <si>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</si>
  <si>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</si>
  <si>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</si>
  <si>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</si>
  <si>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</si>
  <si>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</si>
  <si>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</si>
  <si>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</si>
  <si>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</si>
  <si>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</si>
  <si>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</si>
  <si>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</si>
  <si>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</si>
  <si>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</si>
  <si>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</si>
  <si>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</si>
  <si>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</si>
  <si>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</si>
  <si>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</si>
  <si>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</si>
  <si>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</si>
  <si>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</si>
  <si>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</si>
  <si>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</si>
  <si>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</si>
  <si>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</si>
  <si>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</si>
  <si>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</si>
  <si>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</si>
  <si>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</si>
  <si>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</si>
  <si>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</si>
  <si>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</si>
  <si>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</si>
  <si>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</si>
  <si>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</si>
  <si>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</si>
  <si>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</si>
  <si>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</si>
  <si>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</si>
  <si>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</si>
  <si>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</si>
  <si>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</si>
  <si>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</si>
  <si>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</si>
  <si>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</si>
  <si>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</si>
  <si>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</si>
  <si>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</si>
  <si>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</si>
  <si>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</si>
  <si>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</si>
  <si>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</si>
  <si>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</si>
  <si>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</si>
  <si>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</si>
  <si>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</si>
  <si>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</si>
  <si>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</si>
  <si>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</si>
  <si>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</si>
  <si>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</si>
  <si>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</si>
  <si>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</si>
  <si>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</si>
  <si>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</si>
  <si>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</si>
  <si>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</si>
  <si>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</si>
  <si>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</si>
  <si>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</si>
  <si>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</si>
  <si>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</si>
  <si>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</si>
  <si>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</si>
  <si>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</si>
  <si>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</si>
  <si>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</si>
  <si>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</si>
  <si>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</si>
  <si>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</si>
  <si>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</si>
  <si>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</si>
  <si>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</si>
  <si>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</si>
  <si>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</si>
  <si>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</si>
  <si>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</si>
  <si>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</si>
  <si>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</si>
  <si>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</si>
  <si>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</si>
  <si>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</si>
  <si>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</si>
  <si>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</si>
  <si>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</si>
  <si>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</si>
  <si>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</si>
  <si>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</si>
  <si>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</si>
  <si>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</si>
  <si>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</si>
  <si>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</si>
  <si>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</si>
  <si>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</si>
  <si>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</si>
  <si>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</si>
  <si>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</si>
  <si>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</si>
  <si>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</si>
  <si>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</si>
  <si>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</si>
  <si>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</si>
  <si>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</si>
  <si>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</si>
  <si>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</si>
  <si>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</si>
  <si>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</si>
  <si>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</si>
  <si>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</si>
  <si>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</si>
  <si>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</si>
  <si>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</si>
  <si>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</si>
  <si>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</si>
  <si>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</si>
  <si>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</si>
  <si>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</si>
  <si>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</si>
  <si>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</si>
  <si>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</si>
  <si>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</si>
  <si>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</si>
  <si>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</si>
  <si>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</si>
  <si>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</si>
  <si>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</si>
  <si>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</si>
  <si>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</si>
  <si>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</si>
  <si>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</si>
  <si>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</si>
  <si>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</si>
  <si>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</si>
  <si>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</si>
  <si>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</si>
  <si>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</si>
  <si>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</si>
  <si>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</si>
  <si>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</si>
  <si>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</si>
  <si>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</si>
  <si>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</si>
  <si>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</si>
  <si>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</si>
  <si>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</si>
  <si>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</si>
  <si>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</si>
  <si>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</si>
  <si>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</si>
  <si>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</si>
  <si>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</si>
  <si>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</si>
  <si>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</si>
  <si>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</si>
  <si>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</si>
  <si>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</si>
  <si>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</si>
  <si>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</si>
  <si>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</si>
  <si>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</si>
  <si>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</si>
  <si>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</si>
  <si>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</si>
  <si>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</si>
  <si>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</si>
  <si>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</si>
  <si>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</si>
  <si>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</si>
  <si>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</si>
  <si>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</si>
  <si>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</si>
  <si>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</si>
  <si>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</si>
  <si>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</si>
  <si>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</si>
  <si>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</si>
  <si>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</si>
  <si>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</si>
  <si>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</si>
  <si>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</si>
  <si>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</si>
  <si>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</si>
  <si>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</si>
  <si>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</si>
  <si>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</si>
  <si>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</si>
  <si>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</si>
  <si>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</si>
  <si>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</si>
  <si>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</si>
  <si>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</si>
  <si>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</si>
  <si>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</si>
  <si>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</si>
  <si>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</si>
  <si>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</si>
  <si>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</si>
  <si>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</si>
  <si>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</si>
  <si>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</si>
  <si>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</si>
  <si>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</si>
  <si>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</si>
  <si>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</si>
  <si>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</si>
  <si>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</si>
  <si>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</si>
  <si>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</si>
  <si>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</si>
  <si>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</si>
  <si>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</si>
  <si>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</si>
  <si>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</si>
  <si>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</si>
  <si>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</si>
  <si>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</si>
  <si>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</si>
  <si>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</si>
  <si>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</si>
  <si>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</si>
  <si>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</si>
  <si>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</si>
  <si>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</si>
  <si>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</si>
  <si>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</si>
  <si>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</si>
  <si>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</si>
  <si>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</si>
  <si>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</si>
  <si>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</si>
  <si>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</si>
  <si>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</si>
  <si>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</si>
  <si>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</si>
  <si>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</si>
  <si>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</si>
  <si>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</si>
  <si>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</si>
  <si>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</si>
  <si>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</si>
  <si>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</si>
  <si>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</si>
  <si>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</si>
  <si>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</si>
  <si>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</si>
  <si>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</si>
  <si>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</si>
  <si>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</si>
  <si>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</si>
  <si>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</si>
  <si>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</si>
  <si>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</si>
  <si>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</si>
  <si>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</si>
  <si>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</si>
  <si>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</si>
  <si>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</si>
  <si>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</si>
  <si>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</si>
  <si>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</si>
  <si>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</si>
  <si>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</si>
  <si>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</si>
  <si>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</si>
  <si>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</si>
  <si>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</si>
  <si>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</si>
  <si>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</si>
  <si>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</si>
  <si>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</si>
  <si>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</si>
  <si>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</si>
  <si>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</si>
  <si>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</si>
  <si>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</si>
  <si>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</si>
  <si>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</si>
  <si>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</si>
  <si>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</si>
  <si>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</si>
  <si>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</si>
  <si>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</si>
  <si>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</si>
  <si>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</si>
  <si>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</si>
  <si>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</si>
  <si>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</si>
  <si>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</si>
  <si>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</si>
  <si>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</si>
  <si>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</si>
  <si>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</si>
  <si>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</si>
  <si>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</si>
  <si>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</si>
  <si>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</si>
  <si>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</si>
  <si>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</si>
  <si>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</si>
  <si>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</si>
  <si>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</si>
  <si>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</si>
  <si>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</si>
  <si>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</si>
  <si>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</si>
  <si>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</si>
  <si>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</si>
  <si>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</si>
  <si>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</si>
  <si>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</si>
  <si>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</si>
  <si>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</si>
  <si>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</si>
  <si>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</si>
  <si>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</si>
  <si>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</si>
  <si>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</si>
  <si>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</si>
  <si>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</si>
  <si>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</si>
  <si>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</si>
  <si>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</si>
  <si>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</si>
  <si>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</si>
  <si>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</si>
  <si>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</si>
  <si>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</si>
  <si>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</si>
  <si>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</si>
  <si>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</si>
  <si>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</si>
  <si>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</si>
  <si>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</si>
  <si>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</si>
  <si>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</si>
  <si>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</si>
  <si>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</si>
  <si>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</si>
  <si>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</si>
  <si>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</si>
  <si>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</si>
  <si>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</si>
  <si>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</si>
  <si>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</si>
  <si>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</si>
  <si>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</si>
  <si>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</si>
  <si>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</si>
  <si>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</si>
  <si>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</si>
  <si>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</si>
  <si>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</si>
  <si>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</si>
  <si>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</si>
  <si>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</si>
  <si>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</si>
  <si>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</si>
  <si>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</si>
  <si>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</si>
  <si>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</si>
  <si>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</si>
  <si>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</si>
  <si>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</si>
  <si>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</si>
  <si>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</si>
  <si>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</si>
  <si>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</si>
  <si>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</si>
  <si>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</si>
  <si>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</si>
  <si>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</si>
  <si>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</si>
  <si>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</si>
  <si>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</si>
  <si>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</si>
  <si>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</si>
  <si>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</si>
  <si>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</si>
  <si>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</si>
  <si>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</si>
  <si>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</si>
  <si>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</si>
  <si>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</si>
  <si>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</si>
  <si>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</si>
  <si>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</si>
  <si>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</si>
  <si>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</si>
  <si>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</si>
  <si>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</si>
  <si>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</si>
  <si>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</si>
  <si>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</si>
  <si>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</si>
  <si>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</si>
  <si>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</si>
  <si>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</si>
  <si>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</si>
  <si>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</si>
  <si>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</si>
  <si>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</si>
  <si>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</si>
  <si>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</si>
  <si>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</si>
  <si>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</si>
  <si>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</si>
  <si>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</si>
  <si>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</si>
  <si>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</si>
  <si>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</si>
  <si>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</si>
  <si>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</si>
  <si>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</si>
  <si>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</si>
  <si>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</si>
  <si>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</si>
  <si>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</si>
  <si>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</si>
  <si>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</si>
  <si>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</si>
  <si>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</si>
  <si>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</si>
  <si>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</si>
  <si>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</si>
  <si>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</si>
  <si>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</si>
  <si>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</si>
  <si>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</si>
  <si>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</si>
  <si>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</si>
  <si>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</si>
  <si>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</si>
  <si>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</si>
  <si>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</si>
  <si>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</si>
  <si>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</si>
  <si>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</si>
  <si>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</si>
  <si>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</si>
  <si>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</si>
  <si>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</si>
  <si>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</si>
  <si>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</si>
  <si>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</si>
  <si>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</si>
  <si>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</si>
  <si>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</si>
  <si>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</si>
  <si>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</si>
  <si>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</si>
  <si>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</si>
  <si>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</si>
  <si>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</si>
  <si>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</si>
  <si>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</si>
  <si>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</si>
  <si>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</si>
  <si>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</si>
  <si>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</si>
  <si>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</si>
  <si>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</si>
  <si>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</si>
  <si>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</si>
  <si>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</si>
  <si>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</si>
  <si>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</si>
  <si>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</si>
  <si>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</si>
  <si>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</si>
  <si>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</si>
  <si>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</si>
  <si>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</si>
  <si>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</si>
  <si>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</si>
  <si>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</si>
  <si>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</si>
  <si>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</si>
  <si>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</si>
  <si>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</si>
  <si>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</si>
  <si>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</si>
  <si>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</si>
  <si>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</si>
  <si>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</si>
  <si>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</si>
  <si>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</si>
  <si>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</si>
  <si>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</si>
  <si>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</si>
  <si>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</si>
  <si>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</si>
  <si>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</si>
  <si>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</si>
  <si>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</si>
  <si>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</si>
  <si>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</si>
  <si>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</si>
  <si>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</si>
  <si>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</si>
  <si>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</si>
  <si>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</si>
  <si>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</si>
  <si>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</si>
  <si>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</si>
  <si>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</si>
  <si>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</si>
  <si>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</si>
  <si>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</si>
  <si>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</si>
  <si>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</si>
  <si>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</si>
  <si>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</si>
  <si>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</si>
  <si>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</si>
  <si>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</si>
  <si>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</si>
  <si>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</si>
  <si>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</si>
  <si>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</si>
  <si>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</si>
  <si>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</si>
  <si>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</si>
  <si>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</si>
  <si>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</si>
  <si>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</si>
  <si>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</si>
  <si>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</si>
  <si>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</si>
  <si>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</si>
  <si>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</si>
  <si>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</si>
  <si>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</si>
  <si>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</si>
  <si>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</si>
  <si>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</si>
  <si>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</si>
  <si>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</si>
  <si>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</si>
  <si>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</si>
  <si>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</si>
  <si>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</si>
  <si>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</si>
  <si>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</si>
  <si>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</si>
  <si>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</si>
  <si>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</si>
  <si>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</si>
  <si>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</si>
  <si>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</si>
  <si>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</si>
  <si>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</si>
  <si>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</si>
  <si>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</si>
  <si>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</si>
  <si>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</si>
  <si>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</si>
  <si>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</si>
  <si>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</si>
  <si>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</si>
  <si>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</si>
  <si>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</si>
  <si>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</si>
  <si>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</si>
  <si>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</si>
  <si>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</si>
  <si>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</si>
  <si>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</si>
  <si>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</si>
  <si>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</si>
  <si>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</si>
  <si>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</si>
  <si>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</si>
  <si>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</si>
  <si>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</si>
  <si>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</si>
  <si>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</si>
  <si>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</si>
  <si>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</si>
  <si>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</si>
  <si>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</si>
  <si>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</si>
  <si>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</si>
  <si>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</si>
  <si>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</si>
  <si>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</si>
  <si>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</si>
  <si>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</si>
  <si>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</si>
  <si>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</si>
  <si>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</si>
  <si>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</si>
  <si>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</si>
  <si>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</si>
  <si>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</si>
  <si>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</si>
  <si>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</si>
  <si>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</si>
  <si>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</si>
  <si>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</si>
  <si>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</si>
  <si>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</si>
  <si>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</si>
  <si>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</si>
  <si>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</si>
  <si>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</si>
  <si>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</si>
  <si>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</si>
  <si>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</si>
  <si>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</si>
  <si>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</si>
  <si>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</si>
  <si>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</si>
  <si>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</si>
  <si>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</si>
  <si>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</si>
  <si>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</si>
  <si>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</si>
  <si>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</si>
  <si>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</si>
  <si>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</si>
  <si>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</si>
  <si>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</si>
  <si>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</si>
  <si>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</si>
  <si>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</si>
  <si>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</si>
  <si>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</si>
  <si>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</si>
  <si>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</si>
  <si>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</si>
  <si>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</si>
  <si>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</si>
  <si>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</si>
  <si>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</si>
  <si>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</si>
  <si>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</si>
  <si>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</si>
  <si>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</si>
  <si>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</si>
  <si>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</si>
  <si>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</si>
  <si>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</si>
  <si>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</si>
  <si>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</si>
  <si>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</si>
  <si>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</si>
  <si>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</si>
  <si>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</si>
  <si>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</si>
  <si>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</si>
  <si>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</si>
  <si>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</si>
  <si>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</si>
  <si>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</si>
  <si>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</si>
  <si>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</si>
  <si>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</si>
  <si>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</si>
  <si>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</si>
  <si>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</si>
  <si>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</si>
  <si>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</si>
  <si>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</si>
  <si>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</si>
  <si>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</si>
  <si>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</si>
  <si>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</si>
  <si>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</si>
  <si>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</si>
  <si>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</si>
  <si>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</si>
  <si>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</si>
  <si>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</si>
  <si>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</si>
  <si>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</si>
  <si>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</si>
  <si>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</si>
  <si>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</si>
  <si>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</si>
  <si>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</si>
  <si>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</si>
  <si>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</si>
  <si>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</si>
  <si>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</si>
  <si>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</si>
  <si>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</si>
  <si>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</si>
  <si>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</si>
  <si>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</si>
  <si>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</si>
  <si>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</si>
  <si>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</si>
  <si>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</si>
  <si>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</si>
  <si>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</si>
  <si>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</si>
  <si>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</si>
  <si>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</si>
  <si>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</si>
  <si>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</si>
  <si>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</si>
  <si>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</si>
  <si>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</si>
  <si>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</si>
  <si>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</si>
  <si>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</si>
  <si>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</si>
  <si>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</si>
  <si>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</si>
  <si>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</si>
  <si>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</si>
  <si>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</si>
  <si>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</si>
  <si>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</si>
  <si>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</si>
  <si>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</si>
  <si>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</si>
  <si>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</si>
  <si>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</si>
  <si>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</si>
  <si>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</si>
  <si>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</si>
  <si>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</si>
  <si>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</si>
  <si>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</si>
  <si>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</si>
  <si>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</si>
  <si>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</si>
  <si>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</si>
  <si>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</si>
  <si>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</si>
  <si>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</si>
  <si>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</si>
  <si>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</si>
  <si>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</si>
  <si>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</si>
  <si>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</si>
  <si>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</si>
  <si>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</si>
  <si>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</si>
  <si>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</si>
  <si>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</si>
  <si>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</si>
  <si>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</si>
  <si>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</si>
  <si>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</si>
  <si>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</si>
  <si>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</si>
  <si>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</si>
  <si>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</si>
  <si>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</si>
  <si>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</si>
  <si>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</si>
  <si>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</si>
  <si>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</si>
  <si>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</si>
  <si>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</si>
  <si>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</si>
  <si>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</si>
  <si>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</si>
  <si>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</si>
  <si>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</si>
  <si>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</si>
  <si>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</si>
  <si>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</si>
  <si>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</si>
  <si>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</si>
  <si>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</si>
  <si>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</si>
  <si>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</si>
  <si>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</si>
  <si>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</si>
  <si>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</si>
  <si>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</si>
  <si>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</si>
  <si>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</si>
  <si>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</si>
  <si>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</si>
  <si>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</si>
  <si>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</si>
  <si>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</si>
  <si>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</si>
  <si>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</si>
  <si>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</si>
  <si>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</si>
  <si>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</si>
  <si>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</si>
  <si>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</si>
  <si>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</si>
  <si>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</si>
  <si>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</si>
  <si>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</si>
  <si>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</si>
  <si>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</si>
  <si>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</si>
  <si>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</si>
  <si>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</si>
  <si>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</si>
  <si>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</si>
  <si>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</si>
  <si>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</si>
  <si>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</si>
  <si>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</si>
  <si>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</si>
  <si>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</si>
  <si>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</si>
  <si>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</si>
  <si>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</si>
  <si>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</si>
  <si>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</si>
  <si>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</si>
  <si>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</si>
  <si>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</si>
  <si>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</si>
  <si>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</si>
  <si>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</si>
  <si>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</si>
  <si>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</si>
  <si>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</si>
  <si>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</si>
  <si>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</si>
  <si>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</si>
  <si>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</si>
  <si>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</si>
  <si>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</si>
  <si>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</si>
  <si>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</si>
  <si>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</si>
  <si>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</si>
  <si>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</si>
  <si>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</si>
  <si>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</si>
  <si>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</si>
  <si>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</si>
  <si>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</si>
  <si>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</si>
  <si>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</si>
  <si>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</si>
  <si>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</si>
  <si>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</si>
  <si>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</si>
  <si>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</si>
  <si>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</si>
  <si>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</si>
  <si>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</si>
  <si>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</si>
  <si>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</si>
  <si>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</si>
  <si>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</si>
  <si>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</si>
  <si>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</si>
  <si>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</si>
  <si>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</si>
  <si>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</si>
  <si>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</si>
  <si>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</si>
  <si>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</si>
  <si>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</si>
  <si>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</si>
  <si>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</si>
  <si>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</si>
  <si>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</si>
  <si>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</si>
  <si>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</si>
  <si>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</si>
  <si>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</si>
  <si>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</si>
  <si>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</si>
  <si>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</si>
  <si>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</si>
  <si>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</si>
  <si>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</si>
  <si>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</si>
  <si>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</si>
  <si>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</si>
  <si>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</si>
  <si>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</si>
  <si>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</si>
  <si>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</si>
  <si>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</si>
  <si>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</si>
  <si>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</si>
  <si>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</si>
  <si>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</si>
  <si>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</si>
  <si>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</si>
  <si>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</si>
  <si>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</si>
  <si>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</si>
  <si>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</si>
  <si>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</si>
  <si>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</si>
  <si>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</si>
  <si>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</si>
  <si>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</si>
  <si>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</si>
  <si>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</si>
  <si>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</si>
  <si>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</si>
  <si>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</si>
  <si>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</si>
  <si>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</si>
  <si>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</si>
  <si>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</si>
  <si>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</si>
  <si>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</si>
  <si>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</si>
  <si>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</si>
  <si>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</si>
  <si>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</si>
  <si>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</si>
  <si>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</si>
  <si>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</si>
  <si>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</si>
  <si>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</si>
  <si>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</si>
  <si>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</si>
  <si>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</si>
  <si>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</si>
  <si>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</si>
  <si>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</si>
  <si>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</si>
  <si>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</si>
  <si>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</si>
  <si>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</si>
  <si>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</si>
  <si>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</si>
  <si>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</si>
  <si>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</si>
  <si>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</si>
  <si>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</si>
  <si>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</si>
  <si>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</si>
  <si>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</si>
  <si>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</si>
  <si>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</si>
  <si>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</si>
  <si>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</si>
  <si>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</si>
  <si>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</si>
  <si>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</si>
  <si>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</si>
  <si>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</si>
  <si>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</si>
  <si>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</si>
  <si>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</si>
  <si>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</si>
  <si>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</si>
  <si>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</si>
  <si>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</si>
  <si>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</si>
  <si>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</si>
  <si>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</si>
  <si>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</si>
  <si>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</si>
  <si>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</si>
  <si>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</si>
  <si>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</si>
  <si>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</si>
  <si>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</si>
  <si>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</si>
  <si>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</si>
  <si>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</si>
  <si>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</si>
  <si>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</si>
  <si>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</si>
  <si>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</si>
  <si>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</si>
  <si>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</si>
  <si>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</si>
  <si>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</si>
  <si>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</si>
  <si>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</si>
  <si>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</si>
  <si>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</si>
  <si>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</si>
  <si>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</si>
  <si>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</si>
  <si>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</si>
  <si>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</si>
  <si>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</si>
  <si>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</si>
  <si>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</si>
  <si>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</si>
  <si>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</si>
  <si>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</si>
  <si>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</si>
  <si>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</si>
  <si>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</si>
  <si>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</si>
  <si>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</si>
  <si>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</si>
  <si>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</si>
  <si>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</si>
  <si>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</si>
  <si>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</si>
  <si>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</si>
  <si>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</si>
  <si>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</si>
  <si>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</si>
  <si>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</si>
  <si>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</si>
  <si>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</si>
  <si>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</si>
  <si>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</si>
  <si>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</si>
  <si>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</si>
  <si>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</si>
  <si>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</si>
  <si>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</si>
  <si>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</si>
  <si>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</si>
  <si>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</si>
  <si>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</si>
  <si>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</si>
  <si>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</si>
  <si>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</si>
  <si>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</si>
  <si>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</si>
  <si>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</si>
  <si>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</si>
  <si>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</si>
  <si>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</si>
  <si>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</si>
  <si>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</si>
  <si>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</si>
  <si>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</si>
  <si>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</si>
  <si>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</si>
  <si>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</si>
  <si>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</si>
  <si>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</si>
  <si>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</si>
  <si>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</si>
  <si>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</si>
  <si>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</si>
  <si>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</si>
  <si>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</si>
  <si>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</si>
  <si>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</si>
  <si>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</si>
  <si>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</si>
  <si>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</si>
  <si>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</si>
  <si>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</si>
  <si>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</si>
  <si>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</si>
  <si>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</si>
  <si>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</si>
  <si>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</si>
  <si>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</si>
  <si>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</si>
  <si>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</si>
  <si>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</si>
  <si>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</si>
  <si>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</si>
  <si>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</si>
  <si>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</si>
  <si>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</si>
  <si>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</si>
  <si>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</si>
  <si>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</si>
  <si>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</si>
  <si>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</si>
  <si>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</si>
  <si>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</si>
  <si>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</si>
  <si>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</si>
  <si>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</si>
  <si>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</si>
  <si>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</si>
  <si>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</si>
  <si>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</si>
  <si>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</si>
  <si>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</si>
  <si>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</si>
  <si>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</si>
  <si>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</si>
  <si>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</si>
  <si>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</si>
  <si>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</si>
  <si>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</si>
  <si>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</si>
  <si>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</si>
  <si>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</si>
  <si>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</si>
  <si>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</si>
  <si>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</si>
  <si>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</si>
  <si>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</si>
  <si>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</si>
  <si>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</si>
  <si>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</si>
  <si>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</si>
  <si>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</si>
  <si>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</si>
  <si>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</si>
  <si>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</si>
  <si>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</si>
  <si>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</si>
  <si>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</si>
  <si>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</si>
  <si>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</si>
  <si>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</si>
  <si>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</si>
  <si>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</si>
  <si>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</si>
  <si>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</si>
  <si>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</si>
  <si>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</si>
  <si>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</si>
  <si>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</si>
  <si>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</si>
  <si>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</si>
  <si>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</si>
  <si>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</si>
  <si>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</si>
  <si>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</si>
  <si>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</si>
  <si>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</si>
  <si>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</si>
  <si>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</si>
  <si>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</si>
  <si>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</si>
  <si>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</si>
  <si>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</si>
  <si>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</si>
  <si>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</si>
  <si>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</si>
  <si>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</si>
  <si>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</si>
  <si>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</si>
  <si>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</si>
  <si>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</si>
  <si>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</si>
  <si>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</si>
  <si>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</si>
  <si>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</si>
  <si>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</si>
  <si>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</si>
  <si>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</si>
  <si>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</si>
  <si>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</si>
  <si>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</si>
  <si>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</si>
  <si>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</si>
  <si>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</si>
  <si>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</si>
  <si>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</si>
  <si>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</si>
  <si>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</si>
  <si>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</si>
  <si>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</si>
  <si>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</si>
  <si>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</si>
  <si>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</si>
  <si>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</si>
  <si>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</si>
  <si>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</si>
  <si>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</si>
  <si>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</si>
  <si>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</si>
  <si>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</si>
  <si>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</si>
  <si>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</si>
  <si>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</si>
  <si>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</si>
  <si>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</si>
  <si>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</si>
  <si>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</si>
  <si>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</si>
  <si>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</si>
  <si>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</si>
  <si>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</si>
  <si>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</si>
  <si>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</si>
  <si>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</si>
  <si>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</si>
  <si>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</si>
  <si>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</si>
  <si>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</si>
  <si>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</si>
  <si>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</si>
  <si>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</si>
  <si>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</si>
  <si>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</si>
  <si>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</si>
  <si>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</si>
  <si>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</si>
  <si>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</si>
  <si>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</si>
  <si>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</si>
  <si>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</si>
  <si>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</si>
  <si>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</si>
  <si>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</si>
  <si>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</si>
  <si>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</si>
  <si>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</si>
  <si>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</si>
  <si>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</si>
  <si>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</si>
  <si>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</si>
  <si>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</si>
  <si>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</si>
  <si>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</si>
  <si>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</si>
  <si>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</si>
  <si>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</si>
  <si>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</si>
  <si>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</si>
  <si>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</si>
  <si>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</si>
  <si>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</si>
  <si>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</si>
  <si>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</si>
  <si>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</si>
  <si>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</si>
  <si>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</si>
  <si>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</si>
  <si>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</si>
  <si>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</si>
  <si>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</si>
  <si>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</si>
  <si>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</si>
  <si>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</si>
  <si>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</si>
  <si>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</si>
  <si>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</si>
  <si>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</si>
  <si>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</si>
  <si>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</si>
  <si>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</si>
  <si>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</si>
  <si>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</si>
  <si>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</si>
  <si>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</si>
  <si>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</si>
  <si>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</si>
  <si>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</si>
  <si>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</si>
  <si>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</si>
  <si>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</si>
  <si>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</si>
  <si>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</si>
  <si>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</si>
  <si>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</si>
  <si>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</si>
  <si>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</si>
  <si>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</si>
  <si>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</si>
  <si>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</si>
  <si>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</si>
  <si>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</si>
  <si>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</si>
  <si>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</si>
  <si>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</si>
  <si>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</si>
  <si>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</si>
  <si>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</si>
  <si>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</si>
  <si>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</si>
  <si>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</si>
  <si>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</si>
  <si>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</si>
  <si>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</si>
  <si>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</si>
  <si>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</si>
  <si>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</si>
  <si>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</si>
  <si>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</si>
  <si>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</si>
  <si>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</si>
  <si>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</si>
  <si>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</si>
  <si>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</si>
  <si>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</si>
  <si>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</si>
  <si>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</si>
  <si>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</si>
  <si>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</si>
  <si>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</si>
  <si>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</si>
  <si>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</si>
  <si>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</si>
  <si>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</si>
  <si>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</si>
  <si>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</si>
  <si>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</si>
  <si>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</si>
  <si>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</si>
  <si>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</si>
  <si>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</si>
  <si>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</si>
  <si>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</si>
  <si>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</si>
  <si>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</si>
  <si>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</si>
  <si>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</si>
  <si>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</si>
  <si>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</si>
  <si>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</si>
  <si>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</si>
  <si>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</si>
  <si>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</si>
  <si>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</si>
  <si>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</si>
  <si>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</si>
  <si>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</si>
  <si>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</si>
  <si>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</si>
  <si>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</si>
  <si>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</si>
  <si>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</si>
  <si>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</si>
  <si>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</si>
  <si>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</si>
  <si>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</si>
  <si>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</si>
  <si>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</si>
  <si>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</si>
  <si>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</si>
  <si>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</si>
  <si>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</si>
  <si>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</si>
  <si>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</si>
  <si>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</si>
  <si>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</si>
  <si>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</si>
  <si>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</si>
  <si>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</si>
  <si>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</si>
  <si>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</si>
  <si>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</si>
  <si>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</si>
  <si>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</si>
  <si>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</si>
  <si>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</si>
  <si>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</si>
  <si>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</si>
  <si>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</si>
  <si>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</si>
  <si>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</si>
  <si>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</si>
  <si>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</si>
  <si>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</si>
  <si>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</si>
  <si>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</si>
  <si>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</si>
  <si>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</si>
  <si>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</si>
  <si>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</si>
  <si>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</si>
  <si>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</si>
  <si>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</si>
  <si>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</si>
  <si>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</si>
  <si>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</si>
  <si>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</si>
  <si>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</si>
  <si>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</si>
  <si>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</si>
  <si>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</si>
  <si>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</si>
  <si>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</si>
  <si>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</si>
  <si>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</si>
  <si>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</si>
  <si>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</si>
  <si>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</si>
  <si>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</si>
  <si>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</si>
  <si>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</si>
  <si>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</si>
  <si>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</si>
  <si>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</si>
  <si>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</si>
  <si>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</si>
  <si>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</si>
  <si>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</si>
  <si>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</si>
  <si>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</si>
  <si>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</si>
  <si>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</si>
  <si>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</si>
  <si>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</si>
  <si>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</si>
  <si>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</si>
  <si>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</si>
  <si>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</si>
  <si>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</si>
  <si>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</si>
  <si>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</si>
  <si>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</si>
  <si>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</si>
  <si>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</si>
  <si>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</si>
  <si>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</si>
  <si>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</si>
  <si>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</si>
  <si>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</si>
  <si>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</si>
  <si>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</si>
  <si>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</si>
  <si>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</si>
  <si>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</si>
  <si>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</si>
  <si>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</si>
  <si>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</si>
  <si>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</si>
  <si>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</si>
  <si>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</si>
  <si>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</si>
  <si>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</si>
  <si>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</si>
  <si>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</si>
  <si>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</si>
  <si>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</si>
  <si>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</si>
  <si>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</si>
  <si>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</si>
  <si>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</si>
  <si>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</si>
  <si>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</si>
  <si>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</si>
  <si>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</si>
  <si>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</si>
  <si>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</si>
  <si>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</si>
  <si>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</si>
  <si>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</si>
  <si>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</si>
  <si>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</si>
  <si>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</si>
  <si>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</si>
  <si>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</si>
  <si>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</si>
  <si>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</si>
  <si>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</si>
  <si>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</si>
  <si>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</si>
  <si>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</si>
  <si>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</si>
  <si>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</si>
  <si>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</si>
  <si>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</si>
  <si>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</si>
  <si>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</si>
  <si>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</si>
  <si>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</si>
  <si>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</si>
  <si>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</si>
  <si>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</si>
  <si>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</si>
  <si>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</si>
  <si>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</si>
  <si>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</si>
  <si>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</si>
  <si>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</si>
  <si>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</si>
  <si>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</si>
  <si>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</si>
  <si>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</si>
  <si>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</si>
  <si>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</si>
  <si>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</si>
  <si>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</si>
  <si>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</si>
  <si>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</si>
  <si>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</si>
  <si>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</si>
  <si>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</si>
  <si>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</si>
  <si>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</si>
  <si>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</si>
  <si>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</si>
  <si>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</si>
  <si>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</si>
  <si>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</si>
  <si>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</si>
  <si>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</si>
  <si>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</si>
  <si>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</si>
  <si>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</si>
  <si>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</si>
  <si>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</si>
  <si>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</si>
  <si>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</si>
  <si>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</si>
  <si>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</si>
  <si>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</si>
  <si>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</si>
  <si>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</si>
  <si>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</si>
  <si>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</si>
  <si>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</si>
  <si>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</si>
  <si>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</si>
  <si>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</si>
  <si>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</si>
  <si>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</si>
  <si>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</si>
  <si>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</si>
  <si>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</si>
  <si>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</si>
  <si>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</si>
  <si>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</si>
  <si>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</si>
  <si>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</si>
  <si>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</si>
  <si>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</si>
  <si>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</si>
  <si>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</si>
  <si>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</si>
  <si>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</si>
  <si>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</si>
  <si>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</si>
  <si>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</si>
  <si>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</si>
  <si>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</si>
  <si>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</si>
  <si>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</si>
  <si>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</si>
  <si>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</si>
  <si>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</si>
  <si>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</si>
  <si>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</si>
  <si>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</si>
  <si>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</si>
  <si>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</si>
  <si>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</si>
  <si>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</si>
  <si>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</si>
  <si>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</si>
  <si>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</si>
  <si>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</si>
  <si>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</si>
  <si>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</si>
  <si>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</si>
  <si>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</si>
  <si>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</si>
  <si>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</si>
  <si>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</si>
  <si>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</si>
  <si>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</si>
  <si>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</si>
  <si>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</si>
  <si>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</si>
  <si>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</si>
  <si>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</si>
  <si>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</si>
  <si>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</si>
  <si>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</si>
  <si>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</si>
  <si>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</si>
  <si>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</si>
  <si>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</si>
  <si>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</si>
  <si>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</si>
  <si>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</si>
  <si>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</si>
  <si>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</si>
  <si>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</si>
  <si>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</si>
  <si>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</si>
  <si>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</si>
  <si>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</si>
  <si>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</si>
  <si>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</si>
  <si>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</si>
  <si>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</si>
  <si>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</si>
  <si>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</si>
  <si>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</si>
  <si>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</si>
  <si>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</si>
  <si>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</si>
  <si>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</si>
  <si>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</si>
  <si>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</si>
  <si>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</si>
  <si>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</si>
  <si>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</si>
  <si>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</si>
  <si>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</si>
  <si>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</si>
  <si>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</si>
  <si>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</si>
  <si>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</si>
  <si>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</si>
  <si>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</si>
  <si>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</si>
  <si>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</si>
  <si>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</si>
  <si>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</si>
  <si>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</si>
  <si>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</si>
  <si>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</si>
  <si>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</si>
  <si>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</si>
  <si>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</si>
  <si>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</si>
  <si>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</si>
  <si>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</si>
  <si>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</si>
  <si>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</si>
  <si>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</si>
  <si>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</si>
  <si>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</si>
  <si>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</si>
  <si>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</si>
  <si>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</si>
  <si>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</si>
  <si>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</si>
  <si>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</si>
  <si>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</si>
  <si>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</si>
  <si>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</si>
  <si>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</si>
  <si>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</si>
  <si>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</si>
  <si>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</si>
  <si>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</si>
  <si>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</si>
  <si>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</si>
  <si>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</si>
  <si>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</si>
  <si>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</si>
  <si>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</si>
  <si>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</si>
  <si>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</si>
  <si>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</si>
  <si>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</si>
  <si>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</si>
  <si>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</si>
  <si>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</si>
  <si>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</si>
  <si>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</si>
  <si>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</si>
  <si>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</si>
  <si>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</si>
  <si>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</si>
  <si>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</si>
  <si>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</si>
  <si>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</si>
  <si>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</si>
  <si>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</si>
  <si>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</si>
  <si>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</si>
  <si>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</si>
  <si>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</si>
  <si>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</si>
  <si>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</si>
  <si>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</si>
  <si>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</si>
  <si>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</si>
  <si>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</si>
  <si>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</si>
  <si>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</si>
  <si>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</si>
  <si>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</si>
  <si>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</si>
  <si>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</si>
  <si>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</si>
  <si>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</si>
  <si>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</si>
  <si>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</si>
  <si>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</si>
  <si>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</si>
  <si>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</si>
  <si>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</si>
  <si>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</si>
  <si>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</si>
  <si>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</si>
  <si>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</si>
  <si>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</si>
  <si>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</si>
  <si>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</si>
  <si>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</si>
  <si>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</si>
  <si>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</si>
  <si>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</si>
  <si>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</si>
  <si>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</si>
  <si>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</si>
  <si>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</si>
  <si>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</si>
  <si>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</si>
  <si>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</si>
  <si>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</si>
  <si>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</si>
  <si>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</si>
  <si>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</si>
  <si>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</si>
  <si>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</si>
  <si>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</si>
  <si>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</si>
  <si>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</si>
  <si>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</si>
  <si>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</si>
  <si>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</si>
  <si>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</si>
  <si>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</si>
  <si>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</si>
  <si>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</si>
  <si>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</si>
  <si>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</si>
  <si>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</si>
  <si>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</si>
  <si>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</si>
  <si>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</si>
  <si>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</si>
  <si>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</si>
  <si>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</si>
  <si>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</si>
  <si>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</si>
  <si>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</si>
  <si>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</si>
  <si>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</si>
  <si>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</si>
  <si>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</si>
  <si>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</si>
  <si>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</si>
  <si>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</si>
  <si>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</si>
  <si>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</si>
  <si>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</si>
  <si>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</si>
  <si>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</si>
  <si>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</si>
  <si>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</si>
  <si>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</si>
  <si>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</si>
  <si>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</si>
  <si>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</si>
  <si>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</si>
  <si>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</si>
  <si>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</si>
  <si>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</si>
  <si>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</si>
  <si>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</si>
  <si>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</si>
  <si>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</si>
  <si>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</si>
  <si>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</si>
  <si>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</si>
  <si>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</si>
  <si>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</si>
  <si>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</si>
  <si>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</si>
  <si>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</si>
  <si>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</si>
  <si>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</si>
  <si>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</si>
  <si>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</si>
  <si>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</si>
  <si>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</si>
  <si>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</si>
  <si>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</si>
  <si>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</si>
  <si>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</si>
  <si>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</si>
  <si>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</si>
  <si>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</si>
  <si>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</si>
  <si>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</si>
  <si>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</si>
  <si>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</si>
  <si>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</si>
  <si>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</si>
  <si>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</si>
  <si>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</si>
  <si>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</si>
  <si>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</si>
  <si>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</si>
  <si>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</si>
  <si>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</si>
  <si>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</si>
  <si>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</si>
  <si>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</si>
  <si>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</si>
  <si>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</si>
  <si>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</si>
  <si>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</si>
  <si>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</si>
  <si>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</si>
  <si>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</si>
  <si>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</si>
  <si>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</si>
  <si>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</si>
  <si>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</si>
  <si>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</si>
  <si>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</si>
  <si>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</si>
  <si>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</si>
  <si>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</si>
  <si>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</si>
  <si>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</si>
  <si>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</si>
  <si>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</si>
  <si>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</si>
  <si>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</si>
  <si>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</si>
  <si>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</si>
  <si>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</si>
  <si>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</si>
  <si>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</si>
  <si>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</si>
  <si>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</si>
  <si>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</si>
  <si>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</si>
  <si>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</si>
  <si>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</si>
  <si>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</si>
  <si>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</si>
  <si>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</si>
  <si>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</si>
  <si>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</si>
  <si>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</si>
  <si>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</si>
  <si>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</si>
  <si>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</si>
  <si>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</si>
  <si>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</si>
  <si>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</si>
  <si>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</si>
  <si>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</si>
  <si>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</si>
  <si>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</si>
  <si>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</si>
  <si>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</si>
  <si>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</si>
  <si>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</si>
  <si>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</si>
  <si>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</si>
  <si>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</si>
  <si>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</si>
  <si>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</si>
  <si>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</si>
  <si>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</si>
  <si>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</si>
  <si>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</si>
  <si>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</si>
  <si>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</si>
  <si>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</si>
  <si>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</si>
  <si>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</si>
  <si>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</si>
  <si>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</si>
  <si>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</si>
  <si>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</si>
  <si>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</si>
  <si>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</si>
  <si>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</si>
  <si>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</si>
  <si>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</si>
  <si>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</si>
  <si>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</si>
  <si>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</si>
  <si>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</si>
  <si>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</si>
  <si>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</si>
  <si>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</si>
  <si>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</si>
  <si>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</si>
  <si>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</si>
  <si>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</si>
  <si>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</si>
  <si>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</si>
  <si>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</si>
  <si>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</si>
  <si>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</si>
  <si>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</si>
  <si>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</si>
  <si>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</si>
  <si>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</si>
  <si>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</si>
  <si>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</si>
  <si>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</si>
  <si>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</si>
  <si>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</si>
  <si>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</si>
  <si>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</si>
  <si>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</si>
  <si>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</si>
  <si>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</si>
  <si>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</si>
  <si>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</si>
  <si>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</si>
  <si>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</si>
  <si>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</si>
  <si>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</si>
  <si>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</si>
  <si>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</si>
  <si>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</si>
  <si>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</si>
  <si>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</si>
  <si>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</si>
  <si>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</si>
  <si>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</si>
  <si>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</si>
  <si>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</si>
  <si>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</si>
  <si>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</si>
  <si>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</si>
  <si>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</si>
  <si>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</si>
  <si>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</si>
  <si>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</si>
  <si>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</si>
  <si>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</si>
  <si>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</si>
  <si>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</si>
  <si>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</si>
  <si>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</si>
  <si>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</si>
  <si>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</si>
  <si>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</si>
  <si>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</si>
  <si>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</si>
  <si>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</si>
  <si>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</si>
  <si>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</si>
  <si>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</si>
  <si>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</si>
  <si>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</si>
  <si>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</si>
  <si>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</si>
  <si>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</si>
  <si>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</si>
  <si>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</si>
  <si>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</si>
  <si>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</si>
  <si>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</si>
  <si>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</si>
  <si>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</si>
  <si>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</si>
  <si>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</si>
  <si>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</si>
  <si>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</si>
  <si>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</si>
  <si>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</si>
  <si>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</si>
  <si>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</si>
  <si>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</si>
  <si>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</si>
  <si>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</si>
  <si>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</si>
  <si>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</si>
  <si>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</si>
  <si>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</si>
  <si>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</si>
  <si>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</si>
  <si>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</si>
  <si>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</si>
  <si>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</si>
  <si>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</si>
  <si>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</si>
  <si>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</si>
  <si>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</si>
  <si>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</si>
  <si>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</si>
  <si>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</si>
  <si>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</si>
  <si>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</si>
  <si>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</si>
  <si>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</si>
  <si>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</si>
  <si>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</si>
  <si>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</si>
  <si>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</si>
  <si>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</si>
  <si>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</si>
  <si>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</si>
  <si>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</si>
  <si>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</si>
  <si>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</si>
  <si>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</si>
  <si>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</si>
  <si>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</si>
  <si>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</si>
  <si>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</si>
  <si>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</si>
  <si>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</si>
  <si>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</si>
  <si>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</si>
  <si>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</si>
  <si>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</si>
  <si>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</si>
  <si>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</si>
  <si>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</si>
  <si>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</si>
  <si>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</si>
  <si>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</si>
  <si>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</si>
  <si>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</si>
  <si>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</si>
  <si>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</si>
  <si>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</si>
  <si>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</si>
  <si>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</si>
  <si>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</si>
  <si>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</si>
  <si>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</si>
  <si>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</si>
  <si>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</si>
  <si>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</si>
  <si>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</si>
  <si>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</si>
  <si>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</si>
  <si>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</si>
  <si>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</si>
  <si>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</si>
  <si>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</si>
  <si>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</si>
  <si>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</si>
  <si>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</si>
  <si>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</si>
  <si>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</si>
  <si>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</si>
  <si>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</si>
  <si>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</si>
  <si>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</si>
  <si>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</si>
  <si>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</si>
  <si>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</si>
  <si>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</si>
  <si>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</si>
  <si>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</si>
  <si>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</si>
  <si>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</si>
  <si>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</si>
  <si>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</si>
  <si>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</si>
  <si>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</si>
  <si>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</si>
  <si>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</si>
  <si>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</si>
  <si>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</si>
  <si>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</si>
  <si>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</si>
  <si>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</si>
  <si>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</si>
  <si>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</si>
  <si>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</si>
  <si>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</si>
  <si>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</si>
  <si>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</si>
  <si>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</si>
  <si>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</si>
  <si>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</si>
  <si>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</si>
  <si>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</si>
  <si>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</si>
  <si>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</si>
  <si>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</si>
  <si>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</si>
  <si>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</si>
  <si>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</si>
  <si>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</si>
  <si>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</si>
  <si>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</si>
  <si>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</si>
  <si>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</si>
  <si>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</si>
  <si>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</si>
  <si>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</si>
  <si>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</si>
  <si>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</si>
  <si>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</si>
  <si>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</si>
  <si>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</si>
  <si>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</si>
  <si>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</si>
  <si>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</si>
  <si>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</si>
  <si>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</si>
  <si>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</si>
  <si>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</si>
  <si>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</si>
  <si>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</si>
  <si>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</si>
  <si>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</si>
  <si>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</si>
  <si>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</si>
  <si>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</si>
  <si>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</si>
  <si>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</si>
  <si>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</si>
  <si>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</si>
  <si>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</si>
  <si>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</si>
  <si>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</si>
  <si>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</si>
  <si>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</si>
  <si>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</si>
  <si>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</si>
  <si>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</si>
  <si>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</si>
  <si>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</si>
  <si>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</si>
  <si>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</si>
  <si>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</si>
  <si>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</si>
  <si>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</si>
  <si>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</si>
  <si>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</si>
  <si>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</si>
  <si>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</si>
  <si>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</si>
  <si>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</si>
  <si>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</si>
  <si>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</si>
  <si>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</si>
  <si>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</si>
  <si>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</si>
  <si>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</si>
  <si>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</si>
  <si>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</si>
  <si>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</si>
  <si>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</si>
  <si>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</si>
  <si>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</si>
  <si>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</si>
  <si>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</si>
  <si>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</si>
  <si>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</si>
  <si>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</si>
  <si>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</si>
  <si>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</si>
  <si>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</si>
  <si>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</si>
  <si>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</si>
  <si>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</si>
  <si>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</si>
  <si>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</si>
  <si>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</si>
  <si>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</si>
  <si>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</si>
  <si>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</si>
  <si>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</si>
  <si>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</si>
  <si>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</si>
  <si>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</si>
  <si>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</si>
  <si>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</si>
  <si>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</si>
  <si>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</si>
  <si>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</si>
  <si>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</si>
  <si>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</si>
  <si>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</si>
  <si>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</si>
  <si>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</si>
  <si>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</si>
  <si>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</si>
  <si>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</si>
  <si>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</si>
  <si>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</si>
  <si>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</si>
  <si>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</si>
  <si>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</si>
  <si>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</si>
  <si>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</si>
  <si>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</si>
  <si>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</si>
  <si>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</si>
  <si>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</si>
  <si>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</si>
  <si>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</si>
  <si>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</si>
  <si>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</si>
  <si>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</si>
  <si>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</si>
  <si>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</si>
  <si>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</si>
  <si>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</si>
  <si>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</si>
  <si>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</si>
  <si>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</si>
  <si>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</si>
  <si>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</si>
  <si>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</si>
  <si>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</si>
  <si>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</si>
  <si>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</si>
  <si>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</si>
  <si>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</si>
  <si>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</si>
  <si>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</si>
  <si>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</si>
  <si>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</si>
  <si>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</si>
  <si>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</si>
  <si>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</si>
  <si>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</si>
  <si>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</si>
  <si>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</si>
  <si>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</si>
  <si>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</si>
  <si>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</si>
  <si>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</si>
  <si>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</si>
  <si>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</si>
  <si>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</si>
  <si>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</si>
  <si>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</si>
  <si>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</si>
  <si>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</si>
  <si>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</si>
  <si>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</si>
  <si>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</si>
  <si>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</si>
  <si>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</si>
  <si>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</si>
  <si>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</si>
  <si>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</si>
  <si>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</si>
  <si>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</si>
  <si>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</si>
  <si>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</si>
  <si>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</si>
  <si>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</si>
  <si>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</si>
  <si>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</si>
  <si>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</si>
  <si>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</si>
  <si>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</si>
  <si>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</si>
  <si>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</si>
  <si>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</si>
  <si>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</si>
  <si>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</si>
  <si>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</si>
  <si>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</si>
  <si>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</si>
  <si>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</si>
  <si>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</si>
  <si>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</si>
  <si>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</si>
  <si>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</si>
  <si>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</si>
  <si>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</si>
  <si>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</si>
  <si>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</si>
  <si>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</si>
  <si>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</si>
  <si>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</si>
  <si>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</si>
  <si>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</si>
  <si>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</si>
  <si>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</si>
  <si>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</si>
  <si>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</si>
  <si>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</si>
  <si>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</si>
  <si>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</si>
  <si>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</si>
  <si>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</si>
  <si>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</si>
  <si>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</si>
  <si>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</si>
  <si>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</si>
  <si>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</si>
  <si>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</si>
  <si>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</si>
  <si>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</si>
  <si>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</si>
  <si>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</si>
  <si>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</si>
  <si>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</si>
  <si>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</si>
  <si>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</si>
  <si>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</si>
  <si>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</si>
  <si>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</si>
  <si>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</si>
  <si>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</si>
  <si>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</si>
  <si>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</si>
  <si>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</si>
  <si>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</si>
  <si>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</si>
  <si>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</si>
  <si>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</si>
  <si>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</si>
  <si>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</si>
  <si>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</si>
  <si>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</si>
  <si>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</si>
  <si>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</si>
  <si>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</si>
  <si>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</si>
  <si>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</si>
  <si>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</si>
  <si>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</si>
  <si>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</si>
  <si>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</si>
  <si>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</si>
  <si>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</si>
  <si>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</si>
  <si>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</si>
  <si>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</si>
  <si>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</si>
  <si>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</si>
  <si>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</si>
  <si>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</si>
  <si>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</si>
  <si>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</si>
  <si>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</si>
  <si>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</si>
  <si>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</si>
  <si>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</si>
  <si>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</si>
  <si>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</si>
  <si>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</si>
  <si>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</si>
  <si>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</si>
  <si>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</si>
  <si>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</si>
  <si>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</si>
  <si>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</si>
  <si>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</si>
  <si>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</si>
  <si>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</si>
  <si>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</si>
  <si>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</si>
  <si>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</si>
  <si>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</si>
  <si>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</si>
  <si>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</si>
  <si>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</si>
  <si>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</si>
  <si>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</si>
  <si>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</si>
  <si>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</si>
  <si>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</si>
  <si>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</si>
  <si>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</si>
  <si>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</si>
  <si>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</si>
  <si>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</si>
  <si>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</si>
  <si>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</si>
  <si>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</si>
  <si>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</si>
  <si>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</si>
  <si>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</si>
  <si>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</si>
  <si>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</si>
  <si>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</si>
  <si>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</si>
  <si>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</si>
  <si>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</si>
  <si>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</si>
  <si>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</si>
  <si>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</si>
  <si>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</si>
  <si>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</si>
  <si>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</si>
  <si>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</si>
  <si>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</si>
  <si>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</si>
  <si>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</si>
  <si>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</si>
  <si>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</si>
  <si>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</si>
  <si>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</si>
  <si>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</si>
  <si>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</si>
  <si>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</si>
  <si>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</si>
  <si>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</si>
  <si>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</si>
  <si>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</si>
  <si>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</si>
  <si>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</si>
  <si>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</si>
  <si>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</si>
  <si>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</si>
  <si>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</si>
  <si>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</si>
  <si>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</si>
  <si>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</si>
  <si>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</si>
  <si>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</si>
  <si>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</si>
  <si>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</si>
  <si>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</si>
  <si>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</si>
  <si>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</si>
  <si>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</si>
  <si>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</si>
  <si>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</si>
  <si>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</si>
  <si>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</si>
  <si>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</si>
  <si>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</si>
  <si>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</si>
  <si>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</si>
  <si>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</si>
  <si>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</si>
  <si>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</si>
  <si>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</si>
  <si>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</si>
  <si>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</si>
  <si>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</si>
  <si>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</si>
  <si>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</si>
  <si>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</si>
  <si>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</si>
  <si>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</si>
  <si>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</si>
  <si>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</si>
  <si>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</si>
  <si>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</si>
  <si>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</si>
  <si>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</si>
  <si>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</si>
  <si>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</si>
  <si>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</si>
  <si>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</si>
  <si>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</si>
  <si>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</si>
  <si>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</si>
  <si>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</si>
  <si>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</si>
  <si>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</si>
  <si>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</si>
  <si>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</si>
  <si>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</si>
  <si>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</si>
  <si>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</si>
  <si>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</si>
  <si>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</si>
  <si>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</si>
  <si>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</si>
  <si>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</si>
  <si>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</si>
  <si>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</si>
  <si>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</si>
  <si>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</si>
  <si>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</si>
  <si>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</si>
  <si>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</si>
  <si>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</si>
  <si>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</si>
  <si>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</si>
  <si>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</si>
  <si>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</si>
  <si>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</si>
  <si>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</si>
  <si>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</si>
  <si>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</si>
  <si>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</si>
  <si>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</si>
  <si>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</si>
  <si>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</si>
  <si>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</si>
  <si>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</si>
  <si>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</si>
  <si>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</si>
  <si>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</si>
  <si>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</si>
  <si>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</si>
  <si>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</si>
  <si>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</si>
  <si>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</si>
  <si>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</si>
  <si>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</si>
  <si>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</si>
  <si>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</si>
  <si>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</si>
  <si>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</si>
  <si>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</si>
  <si>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</si>
  <si>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</si>
  <si>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</si>
  <si>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</si>
  <si>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</si>
  <si>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</si>
  <si>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</si>
  <si>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</si>
  <si>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</si>
  <si>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</si>
  <si>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</si>
  <si>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</si>
  <si>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</si>
  <si>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</si>
  <si>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</si>
  <si>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</si>
  <si>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</si>
  <si>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</si>
  <si>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</si>
  <si>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</si>
  <si>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</si>
  <si>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</si>
  <si>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</si>
  <si>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</si>
  <si>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</si>
  <si>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</si>
  <si>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</si>
  <si>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</si>
  <si>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</si>
  <si>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</si>
  <si>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</si>
  <si>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</si>
  <si>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</si>
  <si>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</si>
  <si>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</si>
  <si>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</si>
  <si>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</si>
  <si>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</si>
  <si>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</si>
  <si>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</si>
  <si>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</si>
  <si>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</si>
  <si>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</si>
  <si>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</si>
  <si>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</si>
  <si>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</si>
  <si>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</si>
  <si>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</si>
  <si>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</si>
  <si>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</si>
  <si>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</si>
  <si>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</si>
  <si>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</si>
  <si>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</si>
  <si>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</si>
  <si>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</si>
  <si>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</si>
  <si>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</si>
  <si>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</si>
  <si>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</si>
  <si>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</si>
  <si>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</si>
  <si>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</si>
  <si>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</si>
  <si>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</si>
  <si>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</si>
  <si>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</si>
  <si>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</si>
  <si>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</si>
  <si>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</si>
  <si>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</si>
  <si>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</si>
  <si>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</si>
  <si>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</si>
  <si>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</si>
  <si>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</si>
  <si>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</si>
  <si>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</si>
  <si>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</si>
  <si>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</si>
  <si>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</si>
  <si>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</si>
  <si>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</si>
  <si>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</si>
  <si>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</si>
  <si>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</si>
  <si>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</si>
  <si>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</si>
  <si>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</si>
  <si>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</si>
  <si>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</si>
  <si>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</si>
  <si>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</si>
  <si>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</si>
  <si>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</si>
  <si>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</si>
  <si>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</si>
  <si>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</si>
  <si>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</si>
  <si>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</si>
  <si>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</si>
  <si>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</si>
  <si>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</si>
  <si>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</si>
  <si>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</si>
  <si>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</si>
  <si>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</si>
  <si>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</si>
  <si>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</si>
  <si>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</si>
  <si>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</si>
  <si>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</si>
  <si>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</si>
  <si>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</si>
  <si>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</si>
  <si>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</si>
  <si>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</si>
  <si>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</si>
  <si>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</si>
  <si>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</si>
  <si>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</si>
  <si>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</si>
  <si>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</si>
  <si>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</si>
  <si>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</si>
  <si>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</si>
  <si>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</si>
  <si>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</si>
  <si>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</si>
  <si>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</si>
  <si>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</si>
  <si>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</si>
  <si>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</si>
  <si>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</si>
  <si>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</si>
  <si>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</si>
  <si>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</si>
  <si>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</si>
  <si>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</si>
  <si>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</si>
  <si>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</si>
  <si>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</si>
  <si>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</si>
  <si>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</si>
  <si>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</si>
  <si>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</si>
  <si>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</si>
  <si>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</si>
  <si>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</si>
  <si>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</si>
  <si>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</si>
  <si>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</si>
  <si>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</si>
  <si>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</si>
  <si>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</si>
  <si>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</si>
  <si>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</si>
  <si>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</si>
  <si>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</si>
  <si>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</si>
  <si>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</si>
  <si>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</si>
  <si>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</si>
  <si>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</si>
  <si>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</si>
  <si>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</si>
  <si>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</si>
  <si>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</si>
  <si>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</si>
  <si>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</si>
  <si>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</si>
  <si>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</si>
  <si>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</si>
  <si>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</si>
  <si>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</si>
  <si>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</si>
  <si>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</si>
  <si>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</si>
  <si>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</si>
  <si>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</si>
  <si>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</si>
  <si>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</si>
  <si>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</si>
  <si>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</si>
  <si>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</si>
  <si>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</si>
  <si>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</si>
  <si>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</si>
  <si>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</si>
  <si>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</si>
  <si>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</si>
  <si>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</si>
  <si>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</si>
  <si>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</si>
  <si>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</si>
  <si>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</si>
  <si>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</si>
  <si>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</si>
  <si>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</si>
  <si>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</si>
  <si>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</si>
  <si>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</si>
  <si>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</si>
  <si>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</si>
  <si>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</si>
  <si>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</si>
  <si>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</si>
  <si>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</si>
  <si>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</si>
  <si>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</si>
  <si>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</si>
  <si>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</si>
  <si>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</si>
  <si>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</si>
  <si>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</si>
  <si>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</si>
  <si>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</si>
  <si>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</si>
  <si>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</si>
  <si>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</si>
  <si>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</si>
  <si>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</si>
  <si>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</si>
  <si>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</si>
  <si>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</si>
  <si>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</si>
  <si>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</si>
  <si>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</si>
  <si>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</si>
  <si>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</si>
  <si>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</si>
  <si>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</si>
  <si>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</si>
  <si>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</si>
  <si>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</si>
  <si>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</si>
  <si>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</si>
  <si>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</si>
  <si>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</si>
  <si>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</si>
  <si>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</si>
  <si>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</si>
  <si>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</si>
  <si>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</si>
  <si>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</si>
  <si>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</si>
  <si>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</si>
  <si>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</si>
  <si>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</si>
  <si>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</si>
  <si>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</si>
  <si>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</si>
  <si>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</si>
  <si>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</si>
  <si>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</si>
  <si>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</si>
  <si>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</si>
  <si>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</si>
  <si>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</si>
  <si>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</si>
  <si>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</si>
  <si>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</si>
  <si>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</si>
  <si>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</si>
  <si>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</si>
  <si>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</si>
  <si>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</si>
  <si>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</si>
  <si>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</si>
  <si>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</si>
  <si>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</si>
  <si>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</si>
  <si>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</si>
  <si>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</si>
  <si>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</si>
  <si>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</si>
  <si>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</si>
  <si>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</si>
  <si>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</si>
  <si>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</si>
  <si>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</si>
  <si>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</si>
  <si>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</si>
  <si>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</si>
  <si>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</si>
  <si>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</si>
  <si>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</si>
  <si>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</si>
  <si>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</si>
  <si>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</si>
  <si>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</si>
  <si>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</si>
  <si>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</si>
  <si>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</si>
  <si>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</si>
  <si>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</si>
  <si>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</si>
  <si>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</si>
  <si>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</si>
  <si>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</si>
  <si>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</si>
  <si>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</si>
  <si>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</si>
  <si>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</si>
  <si>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</si>
  <si>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</si>
  <si>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</si>
  <si>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</si>
  <si>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</si>
  <si>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</si>
  <si>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</si>
  <si>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</si>
  <si>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</si>
  <si>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</si>
  <si>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</si>
  <si>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</si>
  <si>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</si>
  <si>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</si>
  <si>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</si>
  <si>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</si>
  <si>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</si>
  <si>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</si>
  <si>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</si>
  <si>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</si>
  <si>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</si>
  <si>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</si>
  <si>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</si>
  <si>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</si>
  <si>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</si>
  <si>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</si>
  <si>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</si>
  <si>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</si>
  <si>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</si>
  <si>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</si>
  <si>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</si>
  <si>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</si>
  <si>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</si>
  <si>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</si>
  <si>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</si>
  <si>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</si>
  <si>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</si>
  <si>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</si>
  <si>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</si>
  <si>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</si>
  <si>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</si>
  <si>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</si>
  <si>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</si>
  <si>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</si>
  <si>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</si>
  <si>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</si>
  <si>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</si>
  <si>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</si>
  <si>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</si>
  <si>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</si>
  <si>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</si>
  <si>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</si>
  <si>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</si>
  <si>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</si>
  <si>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</si>
  <si>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</si>
  <si>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</si>
  <si>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</si>
  <si>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</si>
  <si>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</si>
  <si>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</si>
  <si>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</si>
  <si>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</si>
  <si>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</si>
  <si>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</si>
  <si>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</si>
  <si>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</si>
  <si>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</si>
  <si>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</si>
  <si>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</si>
  <si>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</si>
  <si>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</si>
  <si>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</si>
  <si>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</si>
  <si>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</si>
  <si>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</si>
  <si>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</si>
  <si>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</si>
  <si>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</si>
  <si>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</si>
  <si>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</si>
  <si>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</si>
  <si>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</si>
  <si>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</si>
  <si>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</si>
  <si>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</si>
  <si>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</si>
  <si>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</si>
  <si>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</si>
  <si>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</si>
  <si>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</si>
  <si>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</si>
  <si>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</si>
  <si>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</si>
  <si>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</si>
  <si>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</si>
  <si>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</si>
  <si>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</si>
  <si>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</si>
  <si>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</si>
  <si>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</si>
  <si>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</si>
  <si>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</si>
  <si>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</si>
  <si>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</si>
  <si>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</si>
  <si>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</si>
  <si>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</si>
  <si>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</si>
  <si>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</si>
  <si>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</si>
  <si>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</si>
  <si>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</si>
  <si>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</si>
  <si>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</si>
  <si>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</si>
  <si>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</si>
  <si>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</si>
  <si>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</si>
  <si>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</si>
  <si>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</si>
  <si>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</si>
  <si>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</si>
  <si>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</si>
  <si>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</si>
  <si>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</si>
  <si>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</si>
  <si>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</si>
  <si>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</si>
  <si>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</si>
  <si>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</si>
  <si>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</si>
  <si>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</si>
  <si>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</si>
  <si>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</si>
  <si>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</si>
  <si>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</si>
  <si>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</si>
  <si>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</si>
  <si>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</si>
  <si>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</si>
  <si>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</si>
  <si>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</si>
  <si>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</si>
  <si>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</si>
  <si>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</si>
  <si>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</si>
  <si>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</si>
  <si>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</si>
  <si>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</si>
  <si>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</si>
  <si>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</si>
  <si>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</si>
  <si>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</si>
  <si>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</si>
  <si>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</si>
  <si>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</si>
  <si>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</si>
  <si>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</si>
  <si>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</si>
  <si>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</si>
  <si>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</si>
  <si>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</si>
  <si>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</si>
  <si>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</si>
  <si>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</si>
  <si>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</si>
  <si>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</si>
  <si>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</si>
  <si>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</si>
  <si>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</si>
  <si>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</si>
  <si>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</si>
  <si>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</si>
  <si>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</si>
  <si>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</si>
  <si>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</si>
  <si>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</si>
  <si>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</si>
  <si>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</si>
  <si>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</si>
  <si>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</si>
  <si>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</si>
  <si>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</si>
  <si>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</si>
  <si>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</si>
  <si>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</si>
  <si>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</si>
  <si>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</si>
  <si>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</si>
  <si>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</si>
  <si>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</si>
  <si>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</si>
  <si>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</si>
  <si>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</si>
  <si>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</si>
  <si>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</si>
  <si>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</si>
  <si>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</si>
  <si>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</si>
  <si>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</si>
  <si>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</si>
  <si>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</si>
  <si>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</si>
  <si>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</si>
  <si>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</si>
  <si>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</si>
  <si>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</si>
  <si>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</si>
  <si>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</si>
  <si>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</si>
  <si>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</si>
  <si>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</si>
  <si>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</si>
  <si>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</si>
  <si>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</si>
  <si>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</si>
  <si>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</si>
  <si>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</si>
  <si>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</si>
  <si>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</si>
  <si>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</si>
  <si>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</si>
  <si>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</si>
  <si>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</si>
  <si>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</si>
  <si>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</si>
  <si>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</si>
  <si>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</si>
  <si>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</si>
  <si>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</si>
  <si>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</si>
  <si>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</si>
  <si>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</si>
  <si>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</si>
  <si>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</si>
  <si>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</si>
  <si>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</si>
  <si>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</si>
  <si>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</si>
  <si>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</si>
  <si>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</si>
  <si>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</si>
  <si>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</si>
  <si>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</si>
  <si>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</si>
  <si>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</si>
  <si>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</si>
  <si>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</si>
  <si>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</si>
  <si>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</si>
  <si>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</si>
  <si>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</si>
  <si>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</si>
  <si>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</si>
  <si>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</si>
  <si>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</si>
  <si>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</si>
  <si>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</si>
  <si>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</si>
  <si>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</si>
  <si>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</si>
  <si>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</si>
  <si>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</si>
  <si>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</si>
  <si>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</si>
  <si>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</si>
  <si>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</si>
  <si>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</si>
  <si>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</si>
  <si>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</si>
  <si>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</si>
  <si>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</si>
  <si>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</si>
  <si>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</si>
  <si>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</si>
  <si>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</si>
  <si>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</si>
  <si>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</si>
  <si>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</si>
  <si>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</si>
  <si>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</si>
  <si>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</si>
  <si>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</si>
  <si>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</si>
  <si>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</si>
  <si>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</si>
  <si>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</si>
  <si>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</si>
  <si>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</si>
  <si>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</si>
  <si>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</si>
  <si>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</si>
  <si>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</si>
  <si>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</si>
  <si>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</si>
  <si>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</si>
  <si>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</si>
  <si>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</si>
  <si>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</si>
  <si>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</si>
  <si>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</si>
  <si>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</si>
  <si>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</si>
  <si>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</si>
  <si>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</si>
  <si>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</si>
  <si>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</si>
  <si>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</si>
  <si>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</si>
  <si>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</si>
  <si>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</si>
  <si>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</si>
  <si>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</si>
  <si>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</si>
  <si>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</si>
  <si>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</si>
  <si>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</si>
  <si>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</si>
  <si>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</si>
  <si>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</si>
  <si>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</si>
  <si>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</si>
  <si>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</si>
  <si>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</si>
  <si>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</si>
  <si>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</si>
  <si>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</si>
  <si>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</si>
  <si>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</si>
  <si>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</si>
  <si>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</si>
  <si>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</si>
  <si>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</si>
  <si>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</si>
  <si>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</si>
  <si>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</si>
  <si>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</si>
  <si>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</si>
  <si>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</si>
  <si>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</si>
  <si>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</si>
  <si>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</si>
  <si>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</si>
  <si>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</si>
  <si>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</si>
  <si>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</si>
  <si>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</si>
  <si>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</si>
  <si>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</si>
  <si>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</si>
  <si>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</si>
  <si>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</si>
  <si>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</si>
  <si>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</si>
  <si>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</si>
  <si>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</si>
  <si>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</si>
  <si>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</si>
  <si>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</si>
  <si>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</si>
  <si>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</si>
  <si>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</si>
  <si>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</si>
  <si>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</si>
  <si>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</si>
  <si>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</si>
  <si>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</si>
  <si>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</si>
  <si>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</si>
  <si>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</si>
  <si>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</si>
  <si>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</si>
  <si>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</si>
  <si>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</si>
  <si>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</si>
  <si>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</si>
  <si>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</si>
  <si>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</si>
  <si>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</si>
  <si>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</si>
  <si>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</si>
  <si>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</si>
  <si>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</si>
  <si>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</si>
  <si>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</si>
  <si>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</si>
  <si>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</si>
  <si>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</si>
  <si>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</si>
  <si>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</si>
  <si>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</si>
  <si>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</si>
  <si>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</si>
  <si>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</si>
  <si>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</si>
  <si>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</si>
  <si>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</si>
  <si>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</si>
  <si>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</si>
  <si>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</si>
  <si>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</si>
  <si>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</si>
  <si>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</si>
  <si>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</si>
  <si>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</si>
  <si>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</si>
  <si>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</si>
  <si>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</si>
  <si>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</si>
  <si>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</si>
  <si>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</si>
  <si>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</si>
  <si>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</si>
  <si>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</si>
  <si>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</si>
  <si>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</si>
  <si>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</si>
  <si>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</si>
  <si>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</si>
  <si>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</si>
  <si>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</si>
  <si>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</si>
  <si>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</si>
  <si>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</si>
  <si>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</si>
  <si>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</si>
  <si>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</si>
  <si>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</si>
  <si>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</si>
  <si>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</si>
  <si>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</si>
  <si>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</si>
  <si>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</si>
  <si>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</si>
  <si>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</si>
  <si>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</si>
  <si>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</si>
  <si>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</si>
  <si>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</si>
  <si>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</si>
  <si>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</si>
  <si>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</si>
  <si>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</si>
  <si>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</si>
  <si>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</si>
  <si>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</si>
  <si>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</si>
  <si>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</si>
  <si>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</si>
  <si>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</si>
  <si>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</si>
  <si>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</si>
  <si>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</si>
  <si>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</si>
  <si>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</si>
  <si>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</si>
  <si>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</si>
  <si>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</si>
  <si>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</si>
  <si>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</si>
  <si>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</si>
  <si>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</si>
  <si>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</si>
  <si>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</si>
  <si>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</si>
  <si>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</si>
  <si>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</si>
  <si>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</si>
  <si>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</si>
  <si>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</si>
  <si>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</si>
  <si>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</si>
  <si>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</si>
  <si>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</si>
  <si>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</si>
  <si>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</si>
  <si>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</si>
  <si>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</si>
  <si>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</si>
  <si>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</si>
  <si>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</si>
  <si>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</si>
  <si>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</si>
  <si>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</si>
  <si>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</si>
  <si>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</si>
  <si>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</si>
  <si>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</si>
  <si>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</si>
  <si>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</si>
  <si>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</si>
  <si>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</si>
  <si>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</si>
  <si>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</si>
  <si>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</si>
  <si>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</si>
  <si>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</si>
  <si>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</si>
  <si>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</si>
  <si>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</si>
  <si>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</si>
  <si>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</si>
  <si>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</si>
  <si>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</si>
  <si>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</si>
  <si>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</si>
  <si>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</si>
  <si>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</si>
  <si>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</si>
  <si>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</si>
  <si>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</si>
  <si>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</si>
  <si>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</si>
  <si>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</si>
  <si>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</si>
  <si>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</si>
  <si>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</si>
  <si>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</si>
  <si>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</si>
  <si>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</si>
  <si>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</si>
  <si>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</si>
  <si>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</si>
  <si>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</si>
  <si>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</si>
  <si>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</si>
  <si>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</si>
  <si>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</si>
  <si>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</si>
  <si>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</si>
  <si>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</si>
  <si>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</si>
  <si>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</si>
  <si>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</si>
  <si>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</si>
  <si>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</si>
  <si>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</si>
  <si>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</si>
  <si>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</si>
  <si>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</si>
  <si>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</si>
  <si>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</si>
  <si>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</si>
  <si>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</si>
  <si>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</si>
  <si>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</si>
  <si>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</si>
  <si>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</si>
  <si>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</si>
  <si>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</si>
  <si>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</si>
  <si>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</si>
  <si>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</si>
  <si>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</si>
  <si>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</si>
  <si>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</si>
  <si>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</si>
  <si>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</si>
  <si>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</si>
  <si>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</si>
  <si>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</si>
  <si>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</si>
  <si>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</si>
  <si>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</si>
  <si>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</si>
  <si>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</si>
  <si>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</si>
  <si>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</si>
  <si>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</si>
  <si>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</si>
  <si>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</si>
  <si>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</si>
  <si>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</si>
  <si>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</si>
  <si>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</si>
  <si>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</si>
  <si>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</si>
  <si>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</si>
  <si>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</si>
  <si>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</si>
  <si>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</si>
  <si>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</si>
  <si>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</si>
  <si>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</si>
  <si>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</si>
  <si>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</si>
  <si>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</si>
  <si>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</si>
  <si>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</si>
  <si>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</si>
  <si>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</si>
  <si>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</si>
  <si>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</si>
  <si>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</si>
  <si>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</si>
  <si>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</si>
  <si>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</si>
  <si>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</si>
  <si>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</si>
  <si>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</si>
  <si>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</si>
  <si>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</si>
  <si>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</si>
  <si>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</si>
  <si>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</si>
  <si>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</si>
  <si>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</si>
  <si>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</si>
  <si>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</si>
  <si>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</si>
  <si>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</si>
  <si>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</si>
  <si>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</si>
  <si>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</si>
  <si>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</si>
  <si>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</si>
  <si>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</si>
  <si>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</si>
  <si>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</si>
  <si>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</si>
  <si>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</si>
  <si>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</si>
  <si>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</si>
  <si>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</si>
  <si>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</si>
  <si>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</si>
  <si>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</si>
  <si>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</si>
  <si>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</si>
  <si>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</si>
  <si>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</si>
  <si>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</si>
  <si>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</si>
  <si>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</si>
  <si>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</si>
  <si>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</si>
  <si>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</si>
  <si>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</si>
  <si>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</si>
  <si>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</si>
  <si>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</si>
  <si>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</si>
  <si>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</si>
  <si>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</si>
  <si>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</si>
  <si>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</si>
  <si>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</si>
  <si>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</si>
  <si>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</si>
  <si>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</si>
  <si>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</si>
  <si>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</si>
  <si>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</si>
  <si>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</si>
  <si>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</si>
  <si>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</si>
  <si>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</si>
  <si>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</si>
  <si>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</si>
  <si>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</si>
  <si>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</si>
  <si>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</si>
  <si>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</si>
  <si>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</si>
  <si>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</si>
  <si>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</si>
  <si>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</si>
  <si>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</si>
  <si>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</si>
  <si>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</si>
  <si>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</si>
  <si>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</si>
  <si>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</si>
  <si>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</si>
  <si>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</si>
  <si>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</si>
  <si>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</si>
  <si>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</si>
  <si>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</si>
  <si>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</si>
  <si>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</si>
  <si>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</si>
  <si>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</si>
  <si>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</si>
  <si>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</si>
  <si>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</si>
  <si>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</si>
  <si>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</si>
  <si>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</si>
  <si>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</si>
  <si>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</si>
  <si>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</si>
  <si>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</si>
  <si>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</si>
  <si>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</si>
  <si>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</si>
  <si>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</si>
  <si>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</si>
  <si>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</si>
  <si>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</si>
  <si>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</si>
  <si>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</si>
  <si>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</si>
  <si>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</si>
  <si>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</si>
  <si>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</si>
  <si>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</si>
  <si>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</si>
  <si>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</si>
  <si>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</si>
  <si>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</si>
  <si>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</si>
  <si>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</si>
  <si>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</si>
  <si>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</si>
  <si>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</si>
  <si>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</si>
  <si>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</si>
  <si>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</si>
  <si>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</si>
  <si>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</si>
  <si>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</si>
  <si>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</si>
  <si>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</si>
  <si>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</si>
  <si>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</si>
  <si>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</si>
  <si>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</si>
  <si>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</si>
  <si>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</si>
  <si>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</si>
  <si>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</si>
  <si>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</si>
  <si>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</si>
  <si>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</si>
  <si>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</si>
  <si>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</si>
  <si>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</si>
  <si>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</si>
  <si>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</si>
  <si>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</si>
  <si>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</si>
  <si>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</si>
  <si>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</si>
  <si>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</si>
  <si>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</si>
  <si>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</si>
  <si>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</si>
  <si>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</si>
  <si>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</si>
  <si>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</si>
  <si>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</si>
  <si>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</si>
  <si>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</si>
  <si>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</si>
  <si>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</si>
  <si>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</si>
  <si>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</si>
  <si>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</si>
  <si>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</si>
  <si>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</si>
  <si>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</si>
  <si>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</si>
  <si>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</si>
  <si>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</si>
  <si>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</si>
  <si>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</si>
  <si>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</si>
  <si>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</si>
  <si>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</si>
  <si>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</si>
  <si>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</si>
  <si>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</si>
  <si>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</si>
  <si>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</si>
  <si>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</si>
  <si>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</si>
  <si>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</si>
  <si>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</si>
  <si>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</si>
  <si>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</si>
  <si>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</si>
  <si>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</si>
  <si>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</si>
  <si>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</si>
  <si>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</si>
  <si>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</si>
  <si>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</si>
  <si>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</si>
  <si>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</si>
  <si>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</si>
  <si>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</si>
  <si>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</si>
  <si>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</si>
  <si>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</si>
  <si>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</si>
  <si>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</si>
  <si>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</si>
  <si>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</si>
  <si>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</si>
  <si>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</si>
  <si>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</si>
  <si>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</si>
  <si>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</si>
  <si>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</si>
  <si>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</si>
  <si>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</si>
  <si>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</si>
  <si>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</si>
  <si>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</si>
  <si>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</si>
  <si>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</si>
  <si>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</si>
  <si>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</si>
  <si>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</si>
  <si>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</si>
  <si>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</si>
  <si>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</si>
  <si>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</si>
  <si>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</si>
  <si>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</si>
  <si>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</si>
  <si>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</si>
  <si>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</si>
  <si>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</si>
  <si>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</si>
  <si>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</si>
  <si>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</si>
  <si>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</si>
  <si>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</si>
  <si>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</si>
  <si>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</si>
  <si>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</si>
  <si>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</si>
  <si>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</si>
  <si>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</si>
  <si>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</si>
  <si>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</si>
  <si>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</si>
  <si>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</si>
  <si>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</si>
  <si>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</si>
  <si>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</si>
  <si>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</si>
  <si>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</si>
  <si>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</si>
  <si>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</si>
  <si>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</si>
  <si>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</si>
  <si>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</si>
  <si>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</si>
  <si>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</si>
  <si>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</si>
  <si>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</si>
  <si>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</si>
  <si>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</si>
  <si>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</si>
  <si>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</si>
  <si>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</si>
  <si>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</si>
  <si>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</si>
  <si>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</si>
  <si>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</si>
  <si>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</si>
  <si>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</si>
  <si>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</si>
  <si>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</si>
  <si>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</si>
  <si>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</si>
  <si>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</si>
  <si>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</si>
  <si>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</si>
  <si>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</si>
  <si>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</si>
  <si>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</si>
  <si>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</si>
  <si>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</si>
  <si>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</si>
  <si>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</si>
  <si>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</si>
  <si>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</si>
  <si>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</si>
  <si>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</si>
  <si>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</si>
  <si>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</si>
  <si>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</si>
  <si>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</si>
  <si>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</si>
  <si>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</si>
  <si>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</si>
  <si>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</si>
  <si>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</si>
  <si>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</si>
  <si>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</si>
  <si>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</si>
  <si>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</si>
  <si>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</si>
  <si>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</si>
  <si>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</si>
  <si>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</si>
  <si>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</si>
  <si>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</si>
  <si>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</si>
  <si>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</si>
  <si>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</si>
  <si>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</si>
  <si>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</si>
  <si>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</si>
  <si>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</si>
  <si>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</si>
  <si>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</si>
  <si>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</si>
  <si>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</si>
  <si>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</si>
  <si>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</si>
  <si>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</si>
  <si>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</si>
  <si>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</si>
  <si>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</si>
  <si>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</si>
  <si>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</si>
  <si>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</si>
  <si>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</si>
  <si>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</si>
  <si>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</si>
  <si>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</si>
  <si>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</si>
  <si>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</si>
  <si>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</si>
  <si>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</si>
  <si>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</si>
  <si>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</si>
  <si>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</si>
  <si>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</si>
  <si>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</si>
  <si>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</si>
  <si>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</si>
  <si>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</si>
  <si>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</si>
  <si>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</si>
  <si>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</si>
  <si>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</si>
  <si>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</si>
  <si>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</si>
  <si>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</si>
  <si>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</si>
  <si>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</si>
  <si>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</si>
  <si>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</si>
  <si>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</si>
  <si>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</si>
  <si>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</si>
  <si>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</si>
  <si>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</si>
  <si>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</si>
  <si>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</si>
  <si>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</si>
  <si>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</si>
  <si>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</si>
  <si>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</si>
  <si>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</si>
  <si>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</si>
  <si>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</si>
  <si>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</si>
  <si>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</si>
  <si>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</si>
  <si>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</si>
  <si>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</si>
  <si>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</si>
  <si>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</si>
  <si>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</si>
  <si>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</si>
  <si>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</si>
  <si>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</si>
  <si>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</si>
  <si>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</si>
  <si>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</si>
  <si>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</si>
  <si>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</si>
  <si>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</si>
  <si>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</si>
  <si>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</si>
  <si>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</si>
  <si>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</si>
  <si>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</si>
  <si>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</si>
  <si>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</si>
  <si>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</si>
  <si>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</si>
  <si>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</si>
  <si>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</si>
  <si>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</si>
  <si>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</si>
  <si>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</si>
  <si>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</si>
  <si>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</si>
  <si>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</si>
  <si>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</si>
  <si>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</si>
  <si>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</si>
  <si>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</si>
  <si>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</si>
  <si>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</si>
  <si>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</si>
  <si>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</si>
  <si>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</si>
  <si>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</si>
  <si>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</si>
  <si>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</si>
  <si>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</si>
  <si>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</si>
  <si>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</si>
  <si>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</si>
  <si>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</si>
  <si>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</si>
  <si>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</si>
  <si>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</si>
  <si>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</si>
  <si>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</si>
  <si>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</si>
  <si>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</si>
  <si>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</si>
  <si>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</si>
  <si>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</si>
  <si>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</si>
  <si>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</si>
  <si>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</si>
  <si>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</si>
  <si>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</si>
  <si>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</si>
  <si>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</si>
  <si>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</si>
  <si>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</si>
  <si>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</si>
  <si>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</si>
  <si>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</si>
  <si>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</si>
  <si>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</si>
  <si>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</si>
  <si>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</si>
  <si>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</si>
  <si>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</si>
  <si>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</si>
  <si>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</si>
  <si>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</si>
  <si>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</si>
  <si>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</si>
  <si>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</si>
  <si>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</si>
  <si>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</si>
  <si>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</si>
  <si>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</si>
  <si>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</si>
  <si>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</si>
  <si>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</si>
  <si>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</si>
  <si>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</si>
  <si>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</si>
  <si>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</si>
  <si>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</si>
  <si>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</si>
  <si>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</si>
  <si>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</si>
  <si>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</si>
  <si>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</si>
  <si>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</si>
  <si>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</si>
  <si>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</si>
  <si>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</si>
  <si>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</si>
  <si>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</si>
  <si>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</si>
  <si>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</si>
  <si>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</si>
  <si>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</si>
  <si>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</si>
  <si>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</si>
  <si>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</si>
  <si>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</si>
  <si>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</si>
  <si>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</si>
  <si>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</si>
  <si>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</si>
  <si>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</si>
  <si>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</si>
  <si>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</si>
  <si>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</si>
  <si>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</si>
  <si>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</si>
  <si>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</si>
  <si>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</si>
  <si>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</si>
  <si>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</si>
  <si>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</si>
  <si>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</si>
  <si>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</si>
  <si>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</si>
  <si>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</si>
  <si>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</si>
  <si>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</si>
  <si>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</si>
  <si>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</si>
  <si>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</si>
  <si>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</si>
  <si>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</si>
  <si>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</si>
  <si>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</si>
  <si>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</si>
  <si>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</si>
  <si>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</si>
  <si>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</si>
  <si>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</si>
  <si>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</si>
  <si>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</si>
  <si>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</si>
  <si>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</si>
  <si>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</si>
  <si>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</si>
  <si>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</si>
  <si>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</si>
  <si>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</si>
  <si>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</si>
  <si>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</si>
  <si>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</si>
  <si>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</si>
  <si>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</si>
  <si>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</si>
  <si>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</si>
  <si>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</si>
  <si>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</si>
  <si>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</si>
  <si>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</si>
  <si>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</si>
  <si>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</si>
  <si>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</si>
  <si>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</si>
  <si>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</si>
  <si>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</si>
  <si>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</si>
  <si>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</si>
  <si>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</si>
  <si>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</si>
  <si>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</si>
  <si>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</si>
  <si>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</si>
  <si>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</si>
  <si>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</si>
  <si>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</si>
  <si>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</si>
  <si>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</si>
  <si>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</si>
  <si>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</si>
  <si>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</si>
  <si>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</si>
  <si>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</si>
  <si>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</si>
  <si>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</si>
  <si>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</si>
  <si>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</si>
  <si>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</si>
  <si>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</si>
  <si>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</si>
  <si>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</si>
  <si>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</si>
  <si>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</si>
  <si>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</si>
  <si>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</si>
  <si>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</si>
  <si>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</si>
  <si>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</si>
  <si>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</si>
  <si>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</si>
  <si>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</si>
  <si>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</si>
  <si>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</si>
  <si>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</si>
  <si>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</si>
  <si>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</si>
  <si>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</si>
  <si>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</si>
  <si>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</si>
  <si>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</si>
  <si>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</si>
  <si>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</si>
  <si>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</si>
  <si>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</si>
  <si>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</si>
  <si>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</si>
  <si>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</si>
  <si>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</si>
  <si>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</si>
  <si>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</si>
  <si>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</si>
  <si>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</si>
  <si>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</si>
  <si>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</si>
  <si>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</si>
  <si>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</si>
  <si>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</si>
  <si>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</si>
  <si>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</si>
  <si>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</si>
  <si>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</si>
  <si>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</si>
  <si>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</si>
  <si>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</si>
  <si>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</si>
  <si>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</si>
  <si>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</si>
  <si>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</si>
  <si>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</si>
  <si>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</si>
  <si>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</si>
  <si>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</si>
  <si>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</si>
  <si>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</si>
  <si>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</si>
  <si>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</si>
  <si>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</si>
  <si>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</si>
  <si>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</si>
  <si>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</si>
  <si>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</si>
  <si>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</si>
  <si>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</si>
  <si>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</si>
  <si>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</si>
  <si>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</si>
  <si>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</si>
  <si>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</si>
  <si>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</si>
  <si>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</si>
  <si>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</si>
  <si>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</si>
  <si>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</si>
  <si>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</si>
  <si>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</si>
  <si>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</si>
  <si>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</si>
  <si>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</si>
  <si>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</si>
  <si>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</si>
  <si>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</si>
  <si>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</si>
  <si>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</si>
  <si>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</si>
  <si>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</si>
  <si>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</si>
  <si>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</si>
  <si>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</si>
  <si>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</si>
  <si>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</si>
  <si>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</si>
  <si>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</si>
  <si>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</si>
  <si>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</si>
  <si>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</si>
  <si>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</si>
  <si>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</si>
  <si>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</si>
  <si>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</si>
  <si>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</si>
  <si>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</si>
  <si>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</si>
  <si>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</si>
  <si>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</si>
  <si>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</si>
  <si>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</si>
  <si>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</si>
  <si>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</si>
  <si>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</si>
  <si>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</si>
  <si>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</si>
  <si>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</si>
  <si>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</si>
  <si>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</si>
  <si>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</si>
  <si>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</si>
  <si>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</si>
  <si>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</si>
  <si>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</si>
  <si>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</si>
  <si>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</si>
  <si>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</si>
  <si>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</si>
  <si>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</si>
  <si>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</si>
  <si>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</si>
  <si>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</si>
  <si>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</si>
  <si>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</si>
  <si>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</si>
  <si>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</si>
  <si>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</si>
  <si>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</si>
  <si>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</si>
  <si>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</si>
  <si>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</si>
  <si>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</si>
  <si>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</si>
  <si>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</si>
  <si>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</si>
  <si>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</si>
  <si>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</si>
  <si>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</si>
  <si>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</si>
  <si>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</si>
  <si>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</si>
  <si>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</si>
  <si>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</si>
  <si>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</si>
  <si>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</si>
  <si>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</si>
  <si>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</si>
  <si>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</si>
  <si>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</si>
  <si>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</si>
  <si>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</si>
  <si>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</si>
  <si>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</si>
  <si>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</si>
  <si>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</si>
  <si>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</si>
  <si>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</si>
  <si>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</si>
  <si>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</si>
  <si>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</si>
  <si>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</si>
  <si>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</si>
  <si>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</si>
  <si>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</si>
  <si>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</si>
  <si>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</si>
  <si>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</si>
  <si>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</si>
  <si>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</si>
  <si>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</si>
  <si>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</si>
  <si>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</si>
  <si>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</si>
  <si>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</si>
  <si>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</si>
  <si>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</si>
  <si>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</si>
  <si>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</si>
  <si>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</si>
  <si>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</si>
  <si>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</si>
  <si>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</si>
  <si>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</si>
  <si>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</si>
  <si>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</si>
  <si>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</si>
  <si>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</si>
  <si>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</si>
  <si>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</si>
  <si>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</si>
  <si>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</si>
  <si>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</si>
  <si>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</si>
  <si>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</si>
  <si>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</si>
  <si>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</si>
  <si>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</si>
  <si>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</si>
  <si>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</si>
  <si>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</si>
  <si>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</si>
  <si>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</si>
  <si>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</si>
  <si>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</si>
  <si>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</si>
  <si>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</si>
  <si>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</si>
  <si>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</si>
  <si>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</si>
  <si>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</si>
  <si>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</si>
  <si>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</si>
  <si>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</si>
  <si>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</si>
  <si>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</si>
  <si>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</si>
  <si>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</si>
  <si>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</si>
  <si>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</si>
  <si>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</si>
  <si>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</si>
  <si>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</si>
  <si>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</si>
  <si>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</si>
  <si>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</si>
  <si>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</si>
  <si>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</si>
  <si>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</si>
  <si>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</si>
  <si>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</si>
  <si>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</si>
  <si>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</si>
  <si>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</si>
  <si>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</si>
  <si>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</si>
  <si>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</si>
  <si>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</si>
  <si>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</si>
  <si>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</si>
  <si>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</si>
  <si>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</si>
  <si>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</si>
  <si>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</si>
  <si>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</si>
  <si>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</si>
  <si>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</si>
  <si>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</si>
  <si>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</si>
  <si>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</si>
  <si>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</si>
  <si>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</si>
  <si>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</si>
  <si>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</si>
  <si>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</si>
  <si>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</si>
  <si>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</si>
  <si>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</si>
  <si>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</si>
  <si>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</si>
  <si>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</si>
  <si>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</si>
  <si>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</si>
  <si>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</si>
  <si>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</si>
  <si>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</si>
  <si>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</si>
  <si>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</si>
  <si>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</si>
  <si>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</si>
  <si>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</si>
  <si>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</si>
  <si>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</si>
  <si>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</si>
  <si>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</si>
  <si>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</si>
  <si>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</si>
  <si>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</si>
  <si>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</si>
  <si>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</si>
  <si>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</si>
  <si>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</si>
  <si>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</si>
  <si>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</si>
  <si>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</si>
  <si>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</si>
  <si>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</si>
  <si>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</si>
  <si>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</si>
  <si>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</si>
  <si>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</si>
  <si>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</si>
  <si>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</si>
  <si>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</si>
  <si>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</si>
  <si>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</si>
  <si>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</si>
  <si>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</si>
  <si>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</si>
  <si>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</si>
  <si>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</si>
  <si>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</si>
  <si>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</si>
  <si>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</si>
  <si>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</si>
  <si>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</si>
  <si>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</si>
  <si>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</si>
  <si>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</si>
  <si>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</si>
  <si>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</si>
  <si>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</si>
  <si>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</si>
  <si>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</si>
  <si>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</si>
  <si>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</si>
  <si>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</si>
  <si>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</si>
  <si>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</si>
  <si>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</si>
  <si>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</si>
  <si>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</si>
  <si>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</si>
  <si>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</si>
  <si>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</si>
  <si>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</si>
  <si>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</si>
  <si>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</si>
  <si>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</si>
  <si>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</si>
  <si>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</si>
  <si>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</si>
  <si>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</si>
  <si>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</si>
  <si>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</si>
  <si>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</si>
  <si>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</si>
  <si>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</si>
  <si>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</si>
  <si>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</si>
  <si>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</si>
  <si>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</si>
  <si>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</si>
  <si>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</si>
  <si>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</si>
  <si>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</si>
  <si>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</si>
  <si>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</si>
  <si>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</si>
  <si>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</si>
  <si>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</si>
  <si>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</si>
  <si>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</si>
  <si>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</si>
  <si>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</si>
  <si>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</si>
  <si>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</si>
  <si>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</si>
  <si>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</si>
  <si>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</si>
  <si>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</si>
  <si>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</si>
  <si>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</si>
  <si>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</si>
  <si>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</si>
  <si>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</si>
  <si>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</si>
  <si>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</si>
  <si>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</si>
  <si>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</si>
  <si>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</si>
  <si>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</si>
  <si>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</si>
  <si>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</si>
  <si>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</si>
  <si>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</si>
  <si>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</si>
  <si>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</si>
  <si>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</si>
  <si>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</si>
  <si>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</si>
  <si>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</si>
  <si>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</si>
  <si>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</si>
  <si>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</si>
  <si>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</si>
  <si>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</si>
  <si>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</si>
  <si>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</si>
  <si>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</si>
  <si>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</si>
  <si>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</si>
  <si>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</si>
  <si>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</si>
  <si>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</si>
  <si>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</si>
  <si>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</si>
  <si>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</si>
  <si>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</si>
  <si>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</si>
  <si>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</si>
  <si>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</si>
  <si>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</si>
  <si>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</si>
  <si>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</si>
  <si>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</si>
  <si>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</si>
  <si>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</si>
  <si>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</si>
  <si>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</si>
  <si>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</si>
  <si>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</si>
  <si>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</si>
  <si>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</si>
  <si>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</si>
  <si>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</si>
  <si>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</si>
  <si>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</si>
  <si>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</si>
  <si>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</si>
  <si>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</si>
  <si>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</si>
  <si>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</si>
  <si>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</si>
  <si>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</si>
  <si>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</si>
  <si>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</si>
  <si>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</si>
  <si>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</si>
  <si>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</si>
  <si>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</si>
  <si>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</si>
  <si>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</si>
  <si>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</si>
  <si>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</si>
  <si>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</si>
  <si>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</si>
  <si>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</si>
  <si>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</si>
  <si>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</si>
  <si>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</si>
  <si>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</si>
  <si>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</si>
  <si>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</si>
  <si>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</si>
  <si>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</si>
  <si>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</si>
  <si>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</si>
  <si>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</si>
  <si>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</si>
  <si>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</si>
  <si>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</si>
  <si>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</si>
  <si>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</si>
  <si>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</si>
  <si>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</si>
  <si>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</si>
  <si>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</si>
  <si>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</si>
  <si>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</si>
  <si>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</si>
  <si>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</si>
  <si>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</si>
  <si>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</si>
  <si>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</si>
  <si>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</si>
  <si>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</si>
  <si>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</si>
  <si>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</si>
  <si>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</si>
  <si>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</si>
  <si>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</si>
  <si>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</si>
  <si>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</si>
  <si>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</si>
  <si>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</si>
  <si>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</si>
  <si>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</si>
  <si>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</si>
  <si>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</si>
  <si>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</si>
  <si>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</si>
  <si>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</si>
  <si>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</si>
  <si>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</si>
  <si>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</si>
  <si>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</si>
  <si>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</si>
  <si>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</si>
  <si>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</si>
  <si>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</si>
  <si>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</si>
  <si>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</si>
  <si>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</si>
  <si>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</si>
  <si>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</si>
  <si>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</si>
  <si>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</si>
  <si>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</si>
  <si>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</si>
  <si>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</si>
  <si>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</si>
  <si>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</si>
  <si>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</si>
  <si>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</si>
  <si>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</si>
  <si>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</si>
  <si>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</si>
  <si>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</si>
  <si>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</si>
  <si>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</si>
  <si>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</si>
  <si>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</si>
  <si>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</si>
  <si>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</si>
  <si>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</si>
  <si>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</si>
  <si>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</si>
  <si>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</si>
  <si>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</si>
  <si>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</si>
  <si>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</si>
  <si>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</si>
  <si>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</si>
  <si>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</si>
  <si>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</si>
  <si>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</si>
  <si>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</si>
  <si>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</si>
  <si>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</si>
  <si>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</si>
  <si>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</si>
  <si>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</si>
  <si>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</si>
  <si>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</si>
  <si>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</si>
  <si>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</si>
  <si>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</si>
  <si>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</si>
  <si>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</si>
  <si>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</si>
  <si>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</si>
  <si>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</si>
  <si>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</si>
  <si>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</si>
  <si>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</si>
  <si>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</si>
  <si>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</si>
  <si>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</si>
  <si>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</si>
  <si>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</si>
  <si>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</si>
  <si>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</si>
  <si>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</si>
  <si>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</si>
  <si>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</si>
  <si>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</si>
  <si>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</si>
  <si>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</si>
  <si>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</si>
  <si>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</si>
  <si>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</si>
  <si>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</si>
  <si>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</si>
  <si>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</si>
  <si>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</si>
  <si>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</si>
  <si>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</si>
  <si>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</si>
  <si>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</si>
  <si>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</si>
  <si>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</si>
  <si>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</si>
  <si>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</si>
  <si>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</si>
  <si>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</si>
  <si>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</si>
  <si>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</si>
  <si>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</si>
  <si>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</si>
  <si>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</si>
  <si>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</si>
  <si>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</si>
  <si>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</si>
  <si>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</si>
  <si>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</si>
  <si>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</si>
  <si>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</si>
  <si>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</si>
  <si>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</si>
  <si>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</si>
  <si>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</si>
  <si>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</si>
  <si>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</si>
  <si>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</si>
  <si>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</si>
  <si>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</si>
  <si>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</si>
  <si>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</si>
  <si>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</si>
  <si>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</si>
  <si>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</si>
  <si>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</si>
  <si>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</si>
  <si>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</si>
  <si>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</si>
  <si>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</si>
  <si>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</si>
  <si>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</si>
  <si>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</si>
  <si>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</si>
  <si>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</si>
  <si>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</si>
  <si>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</si>
  <si>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</si>
  <si>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</si>
  <si>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</si>
  <si>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</si>
  <si>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</si>
  <si>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</si>
  <si>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</si>
  <si>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</si>
  <si>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</si>
  <si>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</si>
  <si>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</si>
  <si>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</si>
  <si>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</si>
  <si>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</si>
  <si>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</si>
  <si>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</si>
  <si>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</si>
  <si>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</si>
  <si>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</si>
  <si>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</si>
  <si>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</si>
  <si>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</si>
  <si>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</si>
  <si>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</si>
  <si>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</si>
  <si>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</si>
  <si>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</si>
  <si>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</si>
  <si>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</si>
  <si>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</si>
  <si>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</si>
  <si>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</si>
  <si>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</si>
  <si>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</si>
  <si>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</si>
  <si>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</si>
  <si>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</si>
  <si>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</si>
  <si>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</si>
  <si>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</si>
  <si>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</si>
  <si>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</si>
  <si>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</si>
  <si>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</si>
  <si>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</si>
  <si>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</si>
  <si>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</si>
  <si>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</si>
  <si>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</si>
  <si>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</si>
  <si>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</si>
  <si>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</si>
  <si>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</si>
  <si>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</si>
  <si>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</si>
  <si>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</si>
  <si>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</si>
  <si>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</si>
  <si>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</si>
  <si>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</si>
  <si>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</si>
  <si>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</si>
  <si>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</si>
  <si>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</si>
  <si>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</si>
  <si>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</si>
  <si>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</si>
  <si>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</si>
  <si>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</si>
  <si>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</si>
  <si>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</si>
  <si>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</si>
  <si>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</si>
  <si>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</si>
  <si>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</si>
  <si>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</si>
  <si>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</si>
  <si>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</si>
  <si>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</si>
  <si>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</si>
  <si>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</si>
  <si>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</si>
  <si>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</si>
  <si>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</si>
  <si>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</si>
  <si>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</si>
  <si>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</si>
  <si>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</si>
  <si>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</si>
  <si>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</si>
  <si>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</si>
  <si>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</si>
  <si>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</si>
  <si>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</si>
  <si>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</si>
  <si>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</si>
  <si>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</si>
  <si>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</si>
  <si>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</si>
  <si>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</si>
  <si>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</si>
  <si>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</si>
  <si>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</si>
  <si>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</si>
  <si>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</si>
  <si>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</si>
  <si>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</si>
  <si>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</si>
  <si>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</si>
  <si>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</si>
  <si>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</si>
  <si>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</si>
  <si>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</si>
  <si>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</si>
  <si>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</si>
  <si>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</si>
  <si>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</si>
  <si>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</si>
  <si>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</si>
  <si>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</si>
  <si>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</si>
  <si>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</si>
  <si>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</si>
  <si>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</si>
  <si>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</si>
  <si>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</si>
  <si>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</si>
  <si>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</si>
  <si>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</si>
  <si>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</si>
  <si>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</si>
  <si>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</si>
  <si>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</si>
  <si>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</si>
  <si>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</si>
  <si>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</si>
  <si>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</si>
  <si>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</si>
  <si>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</si>
  <si>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</si>
  <si>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</si>
  <si>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</si>
  <si>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</si>
  <si>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</si>
  <si>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</si>
  <si>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</si>
  <si>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</si>
  <si>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</si>
  <si>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</si>
  <si>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</si>
  <si>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</si>
  <si>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</si>
  <si>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</si>
  <si>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</si>
  <si>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</si>
  <si>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</si>
  <si>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</si>
  <si>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</si>
  <si>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</si>
  <si>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</si>
  <si>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</si>
  <si>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</si>
  <si>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</si>
  <si>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</si>
  <si>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</si>
  <si>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</si>
  <si>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</si>
  <si>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</si>
  <si>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</si>
  <si>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</si>
  <si>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</si>
  <si>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</si>
  <si>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</si>
  <si>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</si>
  <si>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</si>
  <si>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</si>
  <si>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</si>
  <si>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</si>
  <si>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</si>
  <si>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</si>
  <si>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</si>
  <si>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</si>
  <si>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</si>
  <si>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</si>
  <si>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</si>
  <si>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</si>
  <si>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</si>
  <si>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</si>
  <si>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</si>
  <si>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</si>
  <si>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</si>
  <si>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</si>
  <si>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</si>
  <si>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</si>
  <si>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</si>
  <si>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</si>
  <si>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</si>
  <si>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</si>
  <si>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</si>
  <si>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</si>
  <si>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</si>
  <si>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</si>
  <si>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</si>
  <si>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</si>
  <si>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</si>
  <si>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</si>
  <si>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</si>
  <si>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</si>
  <si>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</si>
  <si>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</si>
  <si>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</si>
  <si>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</si>
  <si>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</si>
  <si>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</si>
  <si>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</si>
  <si>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</si>
  <si>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</si>
  <si>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</si>
  <si>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</si>
  <si>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</si>
  <si>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</si>
  <si>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</si>
  <si>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</si>
  <si>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</si>
  <si>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</si>
  <si>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</si>
  <si>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</si>
  <si>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</si>
  <si>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</si>
  <si>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</si>
  <si>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</si>
  <si>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</si>
  <si>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</si>
  <si>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</si>
  <si>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</si>
  <si>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</si>
  <si>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</si>
  <si>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</si>
  <si>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</si>
  <si>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</si>
  <si>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</si>
  <si>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</si>
  <si>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</si>
  <si>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</si>
  <si>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</si>
  <si>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</si>
  <si>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</si>
  <si>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</si>
  <si>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</si>
  <si>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</si>
  <si>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</si>
  <si>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</si>
  <si>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</si>
  <si>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</si>
  <si>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</si>
  <si>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</si>
  <si>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</si>
  <si>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</si>
  <si>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</si>
  <si>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</si>
  <si>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</si>
  <si>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</si>
  <si>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</si>
  <si>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</si>
  <si>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</si>
  <si>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</si>
  <si>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</si>
  <si>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</si>
  <si>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</si>
  <si>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</si>
  <si>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</si>
  <si>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</si>
  <si>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</si>
  <si>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</si>
  <si>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</si>
  <si>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</si>
  <si>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</si>
  <si>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</si>
  <si>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</si>
  <si>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</si>
  <si>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</si>
  <si>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</si>
  <si>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</si>
  <si>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</si>
  <si>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</si>
  <si>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</si>
  <si>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</si>
  <si>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</si>
  <si>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</si>
  <si>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</si>
  <si>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</si>
  <si>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</si>
  <si>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</si>
  <si>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</si>
  <si>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</si>
  <si>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</si>
  <si>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</si>
  <si>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</si>
  <si>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</si>
  <si>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</si>
  <si>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</si>
  <si>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</si>
  <si>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</si>
  <si>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</si>
  <si>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</si>
  <si>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</si>
  <si>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</si>
  <si>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</si>
  <si>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</si>
  <si>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</si>
  <si>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</si>
  <si>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</si>
  <si>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</si>
  <si>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</si>
  <si>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</si>
  <si>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</si>
  <si>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</si>
  <si>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</si>
  <si>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</si>
  <si>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</si>
  <si>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</si>
  <si>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</si>
  <si>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</si>
  <si>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</si>
  <si>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</si>
  <si>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</si>
  <si>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</si>
  <si>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</si>
  <si>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</si>
  <si>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</si>
  <si>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</si>
  <si>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</si>
  <si>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</si>
  <si>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</si>
  <si>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</si>
  <si>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</si>
  <si>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</si>
  <si>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</si>
  <si>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</si>
  <si>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</si>
  <si>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</si>
  <si>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</si>
  <si>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</si>
  <si>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</si>
  <si>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</si>
  <si>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</si>
  <si>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</si>
  <si>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</si>
  <si>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</si>
  <si>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</si>
  <si>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</si>
  <si>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</si>
  <si>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</si>
  <si>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</si>
  <si>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</si>
  <si>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</si>
  <si>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</si>
  <si>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</si>
  <si>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</si>
  <si>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</si>
  <si>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</si>
  <si>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</si>
  <si>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</si>
  <si>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</si>
  <si>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</si>
  <si>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</si>
  <si>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</si>
  <si>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</si>
  <si>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</si>
  <si>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</si>
  <si>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</si>
  <si>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</si>
  <si>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</si>
  <si>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</si>
  <si>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</si>
  <si>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</si>
  <si>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</si>
  <si>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</si>
  <si>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</si>
  <si>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</si>
  <si>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</si>
  <si>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</si>
  <si>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</si>
  <si>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</si>
  <si>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</si>
  <si>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</si>
  <si>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</si>
  <si>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</si>
  <si>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</si>
  <si>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</si>
  <si>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</si>
  <si>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</si>
  <si>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</si>
  <si>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</si>
  <si>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</si>
  <si>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</si>
  <si>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</si>
  <si>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</si>
  <si>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</si>
  <si>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</si>
  <si>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</si>
  <si>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</si>
  <si>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</si>
  <si>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</si>
  <si>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</si>
  <si>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</si>
  <si>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</si>
  <si>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</si>
  <si>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</si>
  <si>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</si>
  <si>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</si>
  <si>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</si>
  <si>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</si>
  <si>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</si>
  <si>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</si>
  <si>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</si>
  <si>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</si>
  <si>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</si>
  <si>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</si>
  <si>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</si>
  <si>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</si>
  <si>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</si>
  <si>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</si>
  <si>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</si>
  <si>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</si>
  <si>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</si>
  <si>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</si>
  <si>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</si>
  <si>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</si>
  <si>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</si>
  <si>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</si>
  <si>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</si>
  <si>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</si>
  <si>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</si>
  <si>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</si>
  <si>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</si>
  <si>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</si>
  <si>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</si>
  <si>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</si>
  <si>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</si>
  <si>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</si>
  <si>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</si>
  <si>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</si>
  <si>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</si>
  <si>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</si>
  <si>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</si>
  <si>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</si>
  <si>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</si>
  <si>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</si>
  <si>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</si>
  <si>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</si>
  <si>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</si>
  <si>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</si>
  <si>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</si>
  <si>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</si>
  <si>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</si>
  <si>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</si>
  <si>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</si>
  <si>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</si>
  <si>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</si>
  <si>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</si>
  <si>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</si>
  <si>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</si>
  <si>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</si>
  <si>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</si>
  <si>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</si>
  <si>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</si>
  <si>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</si>
  <si>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</si>
  <si>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</si>
  <si>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</si>
  <si>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</si>
  <si>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</si>
  <si>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</si>
  <si>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</si>
  <si>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</si>
  <si>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</si>
  <si>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</si>
  <si>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</si>
  <si>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</si>
  <si>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</si>
  <si>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</si>
  <si>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</si>
  <si>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</si>
  <si>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</si>
  <si>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</si>
  <si>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</si>
  <si>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</si>
  <si>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</si>
  <si>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</si>
  <si>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</si>
  <si>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</si>
  <si>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</si>
  <si>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</si>
  <si>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</si>
  <si>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</si>
  <si>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</si>
  <si>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</si>
  <si>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</si>
  <si>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</si>
  <si>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</si>
  <si>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</si>
  <si>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</si>
  <si>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</si>
  <si>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</si>
  <si>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</si>
  <si>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</si>
  <si>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</si>
  <si>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</si>
  <si>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</si>
  <si>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</si>
  <si>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</si>
  <si>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</si>
  <si>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</si>
  <si>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</si>
  <si>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</si>
  <si>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</si>
  <si>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</si>
  <si>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</si>
  <si>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</si>
  <si>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</si>
  <si>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</si>
  <si>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</si>
  <si>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</si>
  <si>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</si>
  <si>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</si>
  <si>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</si>
  <si>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</si>
  <si>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</si>
  <si>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</si>
  <si>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</si>
  <si>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</si>
  <si>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</si>
  <si>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</si>
  <si>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</si>
  <si>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</si>
  <si>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</si>
  <si>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</si>
  <si>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</si>
  <si>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</si>
  <si>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</si>
  <si>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</si>
  <si>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</si>
  <si>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</si>
  <si>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</si>
  <si>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</si>
  <si>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</si>
  <si>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</si>
  <si>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</si>
  <si>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</si>
  <si>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</si>
  <si>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</si>
  <si>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</si>
  <si>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</si>
  <si>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</si>
  <si>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</si>
  <si>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</si>
  <si>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</si>
  <si>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</si>
  <si>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</si>
  <si>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</si>
  <si>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</si>
  <si>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</si>
  <si>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</si>
  <si>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</si>
  <si>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</si>
  <si>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</si>
  <si>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</si>
  <si>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</si>
  <si>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</si>
  <si>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</si>
  <si>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</si>
  <si>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</si>
  <si>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</si>
  <si>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</si>
  <si>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</si>
  <si>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</si>
  <si>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</si>
  <si>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</si>
  <si>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</si>
  <si>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</si>
  <si>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</si>
  <si>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</si>
  <si>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</si>
  <si>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</si>
  <si>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</si>
  <si>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</si>
  <si>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</si>
  <si>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</si>
  <si>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</si>
  <si>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</si>
  <si>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</si>
  <si>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</si>
  <si>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</si>
  <si>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</si>
  <si>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</si>
  <si>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</si>
  <si>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</si>
  <si>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</si>
  <si>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</si>
  <si>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</si>
  <si>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</si>
  <si>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</si>
  <si>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</si>
  <si>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</si>
  <si>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</si>
  <si>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</si>
  <si>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</si>
  <si>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</si>
  <si>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</si>
  <si>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</si>
  <si>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</si>
  <si>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</si>
  <si>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</si>
  <si>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</si>
  <si>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</si>
  <si>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</si>
  <si>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</si>
  <si>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</si>
  <si>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</si>
  <si>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</si>
  <si>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</si>
  <si>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</si>
  <si>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</si>
  <si>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</si>
  <si>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</si>
  <si>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</si>
  <si>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</si>
  <si>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</si>
  <si>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</si>
  <si>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</si>
  <si>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</si>
  <si>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</si>
  <si>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</si>
  <si>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</si>
  <si>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</si>
  <si>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</si>
  <si>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</si>
  <si>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</si>
  <si>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</si>
  <si>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</si>
  <si>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</si>
  <si>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</si>
  <si>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</si>
  <si>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</si>
  <si>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</si>
  <si>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</si>
  <si>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</si>
  <si>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</si>
  <si>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</si>
  <si>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</si>
  <si>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</si>
  <si>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</si>
  <si>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</si>
  <si>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</si>
  <si>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</si>
  <si>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</si>
  <si>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</si>
  <si>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</si>
  <si>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</si>
  <si>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</si>
  <si>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</si>
  <si>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</si>
  <si>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</si>
  <si>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</si>
  <si>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</si>
  <si>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</si>
  <si>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</si>
  <si>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</si>
  <si>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</si>
  <si>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</si>
  <si>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</si>
  <si>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</si>
  <si>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</si>
  <si>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</si>
  <si>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</si>
  <si>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</si>
  <si>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</si>
  <si>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</si>
  <si>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</si>
  <si>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</si>
  <si>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</si>
  <si>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</si>
  <si>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</si>
  <si>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</si>
  <si>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</si>
  <si>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</si>
  <si>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</si>
  <si>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</si>
  <si>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</si>
  <si>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</si>
  <si>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</si>
  <si>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</si>
  <si>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</si>
  <si>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</si>
  <si>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</si>
  <si>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</si>
  <si>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</si>
  <si>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</si>
  <si>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</si>
  <si>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</si>
  <si>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</si>
  <si>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</si>
  <si>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</si>
  <si>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</si>
  <si>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</si>
  <si>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</si>
  <si>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</si>
  <si>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</si>
  <si>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</si>
  <si>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</si>
  <si>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</si>
  <si>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</si>
  <si>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</si>
  <si>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</si>
  <si>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</si>
  <si>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</si>
  <si>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</si>
  <si>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</si>
  <si>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</si>
  <si>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</si>
  <si>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</si>
  <si>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</si>
  <si>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</si>
  <si>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</si>
  <si>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</si>
  <si>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</si>
  <si>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</si>
  <si>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</si>
  <si>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</si>
  <si>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</si>
  <si>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</si>
  <si>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</si>
  <si>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</si>
  <si>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</si>
  <si>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</si>
  <si>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</si>
  <si>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</si>
  <si>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</si>
  <si>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</si>
  <si>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</si>
  <si>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</si>
  <si>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</si>
  <si>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</si>
  <si>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</si>
  <si>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</si>
  <si>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</si>
  <si>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</si>
  <si>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</si>
  <si>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</si>
  <si>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</si>
  <si>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</si>
  <si>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</si>
  <si>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</si>
  <si>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</si>
  <si>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</si>
  <si>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</si>
  <si>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</si>
  <si>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</si>
  <si>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</si>
  <si>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</si>
  <si>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</si>
  <si>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</si>
  <si>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</si>
  <si>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</si>
  <si>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</si>
  <si>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</si>
  <si>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</si>
  <si>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</si>
  <si>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</si>
  <si>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</si>
  <si>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</si>
  <si>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</si>
  <si>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</si>
  <si>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</si>
  <si>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</si>
  <si>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</si>
  <si>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</si>
  <si>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</si>
  <si>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</si>
  <si>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</si>
  <si>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</si>
  <si>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</si>
  <si>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</si>
  <si>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</si>
  <si>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</si>
  <si>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</si>
  <si>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</si>
  <si>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</si>
  <si>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</si>
  <si>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</si>
  <si>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</si>
  <si>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</si>
  <si>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</si>
  <si>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</si>
  <si>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</si>
  <si>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</si>
  <si>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</si>
  <si>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</si>
  <si>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</si>
  <si>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</si>
  <si>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</si>
  <si>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</si>
  <si>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</si>
  <si>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</si>
  <si>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</si>
  <si>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</si>
  <si>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</si>
  <si>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</si>
  <si>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</si>
  <si>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</si>
  <si>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</si>
  <si>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</si>
  <si>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</si>
  <si>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</si>
  <si>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</si>
  <si>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</si>
  <si>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</si>
  <si>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</si>
  <si>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</si>
  <si>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</si>
  <si>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</si>
  <si>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</si>
  <si>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</si>
  <si>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</si>
  <si>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</si>
  <si>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</si>
  <si>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</si>
  <si>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</si>
  <si>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</si>
  <si>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</si>
  <si>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</si>
  <si>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</si>
  <si>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</si>
  <si>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</si>
  <si>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</si>
  <si>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</si>
  <si>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</si>
  <si>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</si>
  <si>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</si>
  <si>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</si>
  <si>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</si>
  <si>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</si>
  <si>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</si>
  <si>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</si>
  <si>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</si>
  <si>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</si>
  <si>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</si>
  <si>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</si>
  <si>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</si>
  <si>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</si>
  <si>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</si>
  <si>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</si>
  <si>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</si>
  <si>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</si>
  <si>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</si>
  <si>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</si>
  <si>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</si>
  <si>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</si>
  <si>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</si>
  <si>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</si>
  <si>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</si>
  <si>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</si>
  <si>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</si>
  <si>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</si>
  <si>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</si>
  <si>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</si>
  <si>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</si>
  <si>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</si>
  <si>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</si>
  <si>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</si>
  <si>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</si>
  <si>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</si>
  <si>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</si>
  <si>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</si>
  <si>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</si>
  <si>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</si>
  <si>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</si>
  <si>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</si>
  <si>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</si>
  <si>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</si>
  <si>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</si>
  <si>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</si>
  <si>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</si>
  <si>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</si>
  <si>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</si>
  <si>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</si>
  <si>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</si>
  <si>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</si>
  <si>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</si>
  <si>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</si>
  <si>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</si>
  <si>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</si>
  <si>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</si>
  <si>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</si>
  <si>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</si>
  <si>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</si>
  <si>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</si>
  <si>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</si>
  <si>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</si>
  <si>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</si>
  <si>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</si>
  <si>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</si>
  <si>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</si>
  <si>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</si>
  <si>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</si>
  <si>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</si>
  <si>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</si>
  <si>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</si>
  <si>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</si>
  <si>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</si>
  <si>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</si>
  <si>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</si>
  <si>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</si>
  <si>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</si>
  <si>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</si>
  <si>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</si>
  <si>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</si>
  <si>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</si>
  <si>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</si>
  <si>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</si>
  <si>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</si>
  <si>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</si>
  <si>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</si>
  <si>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</si>
  <si>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</si>
  <si>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</si>
  <si>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</si>
  <si>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</si>
  <si>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</si>
  <si>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</si>
  <si>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</si>
  <si>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</si>
  <si>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</si>
  <si>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</si>
  <si>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</si>
  <si>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</si>
  <si>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</si>
  <si>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</si>
  <si>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</si>
  <si>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</si>
  <si>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</si>
  <si>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</si>
  <si>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</si>
  <si>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</si>
  <si>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</si>
  <si>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</si>
  <si>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</si>
  <si>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</si>
  <si>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</si>
  <si>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</si>
  <si>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</si>
  <si>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</si>
  <si>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</si>
  <si>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</si>
  <si>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</si>
  <si>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</si>
  <si>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</si>
  <si>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</si>
  <si>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</si>
  <si>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</si>
  <si>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</si>
  <si>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</si>
  <si>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</si>
  <si>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</si>
  <si>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</si>
  <si>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</si>
  <si>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</si>
  <si>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</si>
  <si>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</si>
  <si>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</si>
  <si>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</si>
  <si>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</si>
  <si>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</si>
  <si>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</si>
  <si>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</si>
  <si>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</si>
  <si>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</si>
  <si>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</si>
  <si>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</si>
  <si>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</si>
  <si>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</si>
  <si>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</si>
  <si>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</si>
  <si>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</si>
  <si>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</si>
  <si>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</si>
  <si>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</si>
  <si>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</si>
  <si>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</si>
  <si>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</si>
  <si>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</si>
  <si>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</si>
  <si>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</si>
  <si>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</si>
  <si>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</si>
  <si>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</si>
  <si>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</si>
  <si>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</si>
  <si>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</si>
  <si>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</si>
  <si>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</si>
  <si>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</si>
  <si>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</si>
  <si>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</si>
  <si>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</si>
  <si>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</si>
  <si>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</si>
  <si>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</si>
  <si>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</si>
  <si>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</si>
  <si>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</si>
  <si>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</si>
  <si>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</si>
  <si>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</si>
  <si>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</si>
  <si>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</si>
  <si>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</si>
  <si>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</si>
  <si>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</si>
  <si>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</si>
  <si>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</si>
  <si>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</si>
  <si>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</si>
  <si>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</si>
  <si>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</si>
  <si>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</si>
  <si>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</si>
  <si>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</si>
  <si>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</si>
  <si>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</si>
  <si>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</si>
  <si>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</si>
  <si>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</si>
  <si>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</si>
  <si>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</si>
  <si>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</si>
  <si>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</si>
  <si>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</si>
  <si>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</si>
  <si>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</si>
  <si>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</si>
  <si>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</si>
  <si>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</si>
  <si>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</si>
  <si>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</si>
  <si>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</si>
  <si>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</si>
  <si>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</si>
  <si>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</si>
  <si>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</si>
  <si>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</si>
  <si>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</si>
  <si>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</si>
  <si>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</si>
  <si>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</si>
  <si>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</si>
  <si>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</si>
  <si>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</si>
  <si>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</si>
  <si>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</si>
  <si>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</si>
  <si>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</si>
  <si>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</si>
  <si>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</si>
  <si>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</si>
  <si>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</si>
  <si>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</si>
  <si>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</si>
  <si>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</si>
  <si>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</si>
  <si>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</si>
  <si>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</si>
  <si>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</si>
  <si>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</si>
  <si>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</si>
  <si>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</si>
  <si>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</si>
  <si>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</si>
  <si>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</si>
  <si>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</si>
  <si>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</si>
  <si>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</si>
  <si>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</si>
  <si>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</si>
  <si>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</si>
  <si>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</si>
  <si>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</si>
  <si>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</si>
  <si>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</si>
  <si>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</si>
  <si>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</si>
  <si>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</si>
  <si>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</si>
  <si>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</si>
  <si>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</si>
  <si>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</si>
  <si>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</si>
  <si>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</si>
  <si>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</si>
  <si>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</si>
  <si>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</si>
  <si>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</si>
  <si>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</si>
  <si>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</si>
  <si>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</si>
  <si>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</si>
  <si>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</si>
  <si>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</si>
  <si>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</si>
  <si>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</si>
  <si>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</si>
  <si>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</si>
  <si>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</si>
  <si>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</si>
  <si>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</si>
  <si>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</si>
  <si>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</si>
  <si>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</si>
  <si>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</si>
  <si>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</si>
  <si>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</si>
  <si>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</si>
  <si>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</si>
  <si>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</si>
  <si>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</si>
  <si>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</si>
  <si>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</si>
  <si>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</si>
  <si>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</si>
  <si>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</si>
  <si>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</si>
  <si>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</si>
  <si>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</si>
  <si>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</si>
  <si>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</si>
  <si>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</si>
  <si>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</si>
  <si>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</si>
  <si>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</si>
  <si>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</si>
  <si>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</si>
  <si>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</si>
  <si>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</si>
  <si>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</si>
  <si>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</si>
  <si>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</si>
  <si>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</si>
  <si>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</si>
  <si>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</si>
  <si>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</si>
  <si>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</si>
  <si>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</si>
  <si>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</si>
  <si>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</si>
  <si>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</si>
  <si>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</si>
  <si>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</si>
  <si>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</si>
  <si>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</si>
  <si>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</si>
  <si>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</si>
  <si>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</si>
  <si>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</si>
  <si>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</si>
  <si>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</si>
  <si>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</si>
  <si>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</si>
  <si>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</si>
  <si>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</si>
  <si>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</si>
  <si>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</si>
  <si>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</si>
  <si>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</si>
  <si>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</si>
  <si>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</si>
  <si>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</si>
  <si>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</si>
  <si>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</si>
  <si>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</si>
  <si>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</si>
  <si>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</si>
  <si>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</si>
  <si>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</si>
  <si>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</si>
  <si>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</si>
  <si>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</si>
  <si>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</si>
  <si>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</si>
  <si>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</si>
  <si>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</si>
  <si>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</si>
  <si>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</si>
  <si>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</si>
  <si>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</si>
  <si>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</si>
  <si>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</si>
  <si>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</si>
  <si>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</si>
  <si>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</si>
  <si>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</si>
  <si>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</si>
  <si>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</si>
  <si>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</si>
  <si>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</si>
  <si>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</si>
  <si>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</si>
  <si>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</si>
  <si>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</si>
  <si>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</si>
  <si>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</si>
  <si>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</si>
  <si>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</si>
  <si>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</si>
  <si>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</si>
  <si>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</si>
  <si>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</si>
  <si>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</si>
  <si>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</si>
  <si>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</si>
  <si>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</si>
  <si>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</si>
  <si>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</si>
  <si>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</si>
  <si>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</si>
  <si>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</si>
  <si>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</si>
  <si>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</si>
  <si>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</si>
  <si>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</si>
  <si>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</si>
  <si>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</si>
  <si>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</si>
  <si>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</si>
  <si>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</si>
  <si>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</si>
  <si>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</si>
  <si>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</si>
  <si>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</si>
  <si>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</si>
  <si>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</si>
  <si>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</si>
  <si>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</si>
  <si>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</si>
  <si>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</si>
  <si>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</si>
  <si>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</si>
  <si>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</si>
  <si>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</si>
  <si>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</si>
  <si>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</si>
  <si>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</si>
  <si>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</si>
  <si>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</si>
  <si>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</si>
  <si>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</si>
  <si>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</si>
  <si>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</si>
  <si>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</si>
  <si>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</si>
  <si>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</si>
  <si>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</si>
  <si>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</si>
  <si>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</si>
  <si>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</si>
  <si>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</si>
  <si>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</si>
  <si>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</si>
  <si>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</si>
  <si>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</si>
  <si>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</si>
  <si>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</si>
  <si>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</si>
  <si>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</si>
  <si>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</si>
  <si>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</si>
  <si>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</si>
  <si>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</si>
  <si>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</si>
  <si>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</si>
  <si>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</si>
  <si>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</si>
  <si>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</si>
  <si>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</si>
  <si>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</si>
  <si>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</si>
  <si>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</si>
  <si>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</si>
  <si>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</si>
  <si>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</si>
  <si>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</si>
  <si>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</si>
  <si>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</si>
  <si>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</si>
  <si>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</si>
  <si>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</si>
  <si>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</si>
  <si>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</si>
  <si>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</si>
  <si>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</si>
  <si>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</si>
  <si>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</si>
  <si>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</si>
  <si>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</si>
  <si>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</si>
  <si>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</si>
  <si>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</si>
  <si>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</si>
  <si>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</si>
  <si>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</si>
  <si>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</si>
  <si>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</si>
  <si>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</si>
  <si>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</si>
  <si>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</si>
  <si>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</si>
  <si>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</si>
  <si>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</si>
  <si>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</si>
  <si>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</si>
  <si>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</si>
  <si>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</si>
  <si>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</si>
  <si>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</si>
  <si>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</si>
  <si>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</si>
  <si>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</si>
  <si>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</si>
  <si>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</si>
  <si>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</si>
  <si>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</si>
  <si>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</si>
  <si>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</si>
  <si>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</si>
  <si>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</si>
  <si>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</si>
  <si>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</si>
  <si>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</si>
  <si>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</si>
  <si>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</si>
  <si>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</si>
  <si>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</si>
  <si>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</si>
  <si>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</si>
  <si>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</si>
  <si>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</si>
  <si>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</si>
  <si>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</si>
  <si>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</si>
  <si>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</si>
  <si>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</si>
  <si>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</si>
  <si>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</si>
  <si>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</si>
  <si>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</si>
  <si>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</si>
  <si>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</si>
  <si>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</si>
  <si>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</si>
  <si>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</si>
  <si>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</si>
  <si>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</si>
  <si>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</si>
  <si>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</si>
  <si>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</si>
  <si>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</si>
  <si>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</si>
  <si>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</si>
  <si>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</si>
  <si>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</si>
  <si>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</si>
  <si>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</si>
  <si>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</si>
  <si>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</si>
  <si>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</si>
  <si>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</si>
  <si>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</si>
  <si>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</si>
  <si>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</si>
  <si>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</si>
  <si>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</si>
  <si>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</si>
  <si>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</si>
  <si>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</si>
  <si>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</si>
  <si>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</si>
  <si>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</si>
  <si>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</si>
  <si>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</si>
  <si>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</si>
  <si>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</si>
  <si>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</si>
  <si>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</si>
  <si>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</si>
  <si>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</si>
  <si>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</si>
  <si>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</si>
  <si>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</si>
  <si>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</si>
  <si>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</si>
  <si>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</si>
  <si>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</si>
  <si>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</si>
  <si>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</si>
  <si>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</si>
  <si>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</si>
  <si>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</si>
  <si>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</si>
  <si>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</si>
  <si>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</si>
  <si>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</si>
  <si>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</si>
  <si>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</si>
  <si>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</si>
  <si>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</si>
  <si>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</si>
  <si>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</si>
  <si>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</si>
  <si>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</si>
  <si>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</si>
  <si>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</si>
  <si>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</si>
  <si>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</si>
  <si>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</si>
  <si>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</si>
  <si>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</si>
  <si>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</si>
  <si>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</si>
  <si>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</si>
  <si>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</si>
  <si>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</si>
  <si>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</si>
  <si>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</si>
  <si>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</si>
  <si>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</si>
  <si>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</si>
  <si>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</si>
  <si>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</si>
  <si>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</si>
  <si>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</si>
  <si>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</si>
  <si>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</si>
  <si>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</si>
  <si>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</si>
  <si>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</si>
  <si>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</si>
  <si>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</si>
  <si>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</si>
  <si>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</si>
  <si>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</si>
  <si>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</si>
  <si>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</si>
  <si>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</si>
  <si>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</si>
  <si>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</si>
  <si>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</si>
  <si>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</si>
  <si>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</si>
  <si>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</si>
  <si>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</si>
  <si>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</si>
  <si>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</si>
  <si>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</si>
  <si>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</si>
  <si>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</si>
  <si>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</si>
  <si>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</si>
  <si>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</si>
  <si>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</si>
  <si>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</si>
  <si>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</si>
  <si>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</si>
  <si>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</si>
  <si>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</si>
  <si>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</si>
  <si>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</si>
  <si>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</si>
  <si>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</si>
  <si>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</si>
  <si>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</si>
  <si>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</si>
  <si>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</si>
  <si>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</si>
  <si>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</si>
  <si>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</si>
  <si>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</si>
  <si>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</si>
  <si>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</si>
  <si>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</si>
  <si>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</si>
  <si>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</si>
  <si>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</si>
  <si>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</si>
  <si>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</si>
  <si>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</si>
  <si>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</si>
  <si>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</si>
  <si>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</si>
  <si>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</si>
  <si>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</si>
  <si>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</si>
  <si>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</si>
  <si>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</si>
  <si>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</si>
  <si>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</si>
  <si>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</si>
  <si>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</si>
  <si>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</si>
  <si>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</si>
  <si>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</si>
  <si>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</si>
  <si>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</si>
  <si>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</si>
  <si>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</si>
  <si>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</si>
  <si>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</si>
  <si>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</si>
  <si>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</si>
  <si>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</si>
  <si>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</si>
  <si>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</si>
  <si>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</si>
  <si>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</si>
  <si>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</si>
  <si>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</si>
  <si>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</si>
  <si>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</si>
  <si>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</si>
  <si>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</si>
  <si>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</si>
  <si>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</si>
  <si>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</si>
  <si>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</si>
  <si>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</si>
  <si>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</si>
  <si>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</si>
  <si>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</si>
  <si>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</si>
  <si>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</si>
  <si>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</si>
  <si>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</si>
  <si>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</si>
  <si>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</si>
  <si>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</si>
  <si>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</si>
  <si>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</si>
  <si>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</si>
  <si>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</si>
  <si>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</si>
  <si>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</si>
  <si>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</si>
  <si>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</si>
  <si>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</si>
  <si>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</si>
  <si>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</si>
  <si>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</si>
  <si>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</si>
  <si>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</si>
  <si>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</si>
  <si>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</si>
  <si>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</si>
  <si>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</si>
  <si>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</si>
  <si>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</si>
  <si>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</si>
  <si>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</si>
  <si>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</si>
  <si>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</si>
  <si>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</si>
  <si>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</si>
  <si>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</si>
  <si>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</si>
  <si>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</si>
  <si>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</si>
  <si>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</si>
  <si>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</si>
  <si>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</si>
  <si>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</si>
  <si>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</si>
  <si>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</si>
  <si>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</si>
  <si>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</si>
  <si>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</si>
  <si>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</si>
  <si>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</si>
  <si>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</si>
  <si>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</si>
  <si>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</si>
  <si>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</si>
  <si>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</si>
  <si>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</si>
  <si>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</si>
  <si>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</si>
  <si>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</si>
  <si>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</si>
  <si>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</si>
  <si>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</si>
  <si>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</si>
  <si>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</si>
  <si>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</si>
  <si>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</si>
  <si>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</si>
  <si>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</si>
  <si>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</si>
  <si>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</si>
  <si>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</si>
  <si>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</si>
  <si>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</si>
  <si>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</si>
  <si>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</si>
  <si>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</si>
  <si>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</si>
  <si>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</si>
  <si>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</si>
  <si>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</si>
  <si>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</si>
  <si>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</si>
  <si>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</si>
  <si>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</si>
  <si>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</si>
  <si>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</si>
  <si>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</si>
  <si>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</si>
  <si>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</si>
  <si>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</si>
  <si>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</si>
  <si>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</si>
  <si>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</si>
  <si>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</si>
  <si>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</si>
  <si>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</si>
  <si>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</si>
  <si>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</si>
  <si>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</si>
  <si>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</si>
  <si>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</si>
  <si>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</si>
  <si>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</si>
  <si>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</si>
  <si>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</si>
  <si>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</si>
  <si>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</si>
  <si>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</si>
  <si>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</si>
  <si>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</si>
  <si>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</si>
  <si>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</si>
  <si>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</si>
  <si>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</si>
  <si>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</si>
  <si>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</si>
  <si>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</si>
  <si>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</si>
  <si>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</si>
  <si>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</si>
  <si>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</si>
  <si>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</si>
  <si>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</si>
  <si>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</si>
  <si>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</si>
  <si>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</si>
  <si>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</si>
  <si>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</si>
  <si>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</si>
  <si>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</si>
  <si>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</si>
  <si>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</si>
  <si>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</si>
  <si>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</si>
  <si>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</si>
  <si>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</si>
  <si>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</si>
  <si>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</si>
  <si>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</si>
  <si>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</si>
  <si>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</si>
  <si>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</si>
  <si>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</si>
  <si>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</si>
  <si>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</si>
  <si>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</si>
  <si>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</si>
  <si>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</si>
  <si>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</si>
  <si>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</si>
  <si>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</si>
  <si>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</si>
  <si>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</si>
  <si>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</si>
  <si>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</si>
  <si>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</si>
  <si>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</si>
  <si>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</si>
  <si>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</si>
  <si>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</si>
  <si>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</si>
  <si>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</si>
  <si>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</si>
  <si>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</si>
  <si>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</si>
  <si>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</si>
  <si>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</si>
  <si>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</si>
  <si>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</si>
  <si>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</si>
  <si>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</si>
  <si>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</si>
  <si>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</si>
  <si>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</si>
  <si>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</si>
  <si>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</si>
  <si>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</si>
  <si>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</si>
  <si>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</si>
  <si>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</si>
  <si>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</si>
  <si>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</si>
  <si>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</si>
  <si>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</si>
  <si>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</si>
  <si>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</si>
  <si>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</si>
  <si>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</si>
  <si>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</si>
  <si>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</si>
  <si>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</si>
  <si>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</si>
  <si>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</si>
  <si>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</si>
  <si>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</si>
  <si>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</si>
  <si>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</si>
  <si>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</si>
  <si>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</si>
  <si>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</si>
  <si>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</si>
  <si>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</si>
  <si>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</si>
  <si>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</si>
  <si>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</si>
  <si>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</si>
  <si>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</si>
  <si>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</si>
  <si>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</si>
  <si>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</si>
  <si>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</si>
  <si>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</si>
  <si>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</si>
  <si>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</si>
  <si>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</si>
  <si>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</si>
  <si>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</si>
  <si>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</si>
  <si>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</si>
  <si>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</si>
  <si>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</si>
  <si>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</si>
  <si>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</si>
  <si>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</si>
  <si>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</si>
  <si>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</si>
  <si>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</si>
  <si>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</si>
  <si>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</si>
  <si>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</si>
  <si>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</si>
  <si>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</si>
  <si>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</si>
  <si>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</si>
  <si>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</si>
  <si>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</si>
  <si>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</si>
  <si>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</si>
  <si>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</si>
  <si>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</si>
  <si>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</si>
  <si>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</si>
  <si>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</si>
  <si>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</si>
  <si>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</si>
  <si>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</si>
  <si>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</si>
  <si>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</si>
  <si>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</si>
  <si>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</si>
  <si>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</si>
  <si>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</si>
  <si>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</si>
  <si>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</si>
  <si>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</si>
  <si>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</si>
  <si>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</si>
  <si>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</si>
  <si>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</si>
  <si>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</si>
  <si>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</si>
  <si>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</si>
  <si>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</si>
  <si>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</si>
  <si>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</si>
  <si>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</si>
  <si>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</si>
  <si>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</si>
  <si>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</si>
  <si>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</si>
  <si>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</si>
  <si>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</si>
  <si>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</si>
  <si>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</si>
  <si>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</si>
  <si>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</si>
  <si>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</si>
  <si>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</si>
  <si>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</si>
  <si>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</si>
  <si>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</si>
  <si>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</si>
  <si>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</si>
  <si>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</si>
  <si>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</si>
  <si>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</si>
  <si>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</si>
  <si>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</si>
  <si>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</si>
  <si>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</si>
  <si>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</si>
  <si>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</si>
  <si>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</si>
  <si>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</si>
  <si>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</si>
  <si>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</si>
  <si>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</si>
  <si>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</si>
  <si>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</si>
  <si>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</si>
  <si>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</si>
  <si>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</si>
  <si>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</si>
  <si>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</si>
  <si>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</si>
  <si>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</si>
  <si>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</si>
  <si>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</si>
  <si>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</si>
  <si>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</si>
  <si>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</si>
  <si>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</si>
  <si>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</si>
  <si>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</si>
  <si>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</si>
  <si>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</si>
  <si>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</si>
  <si>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</si>
  <si>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</si>
  <si>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</si>
  <si>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</si>
  <si>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</si>
  <si>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</si>
  <si>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</si>
  <si>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</si>
  <si>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</si>
  <si>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</si>
  <si>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</si>
  <si>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</si>
  <si>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</si>
  <si>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</si>
  <si>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</si>
  <si>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</si>
  <si>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</si>
  <si>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</si>
  <si>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</si>
  <si>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</si>
  <si>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</si>
  <si>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</si>
  <si>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</si>
  <si>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</si>
  <si>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</si>
  <si>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</si>
  <si>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</si>
  <si>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</si>
  <si>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</si>
  <si>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</si>
  <si>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</si>
  <si>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</si>
  <si>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</si>
  <si>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</si>
  <si>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</si>
  <si>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</si>
  <si>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</si>
  <si>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</si>
  <si>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</si>
  <si>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</si>
  <si>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</si>
  <si>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</si>
  <si>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</si>
  <si>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</si>
  <si>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</si>
  <si>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</si>
  <si>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</si>
  <si>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</si>
  <si>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</si>
  <si>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</si>
  <si>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</si>
  <si>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</si>
  <si>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</si>
  <si>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</si>
  <si>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</si>
  <si>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</si>
  <si>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</si>
  <si>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</si>
  <si>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</si>
  <si>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</si>
  <si>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</si>
  <si>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</si>
  <si>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</si>
  <si>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</si>
  <si>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</si>
  <si>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</si>
  <si>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</si>
  <si>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</si>
  <si>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</si>
  <si>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</si>
  <si>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</si>
  <si>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</si>
  <si>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</si>
  <si>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</si>
  <si>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</si>
  <si>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</si>
  <si>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</si>
  <si>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</si>
  <si>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</si>
  <si>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</si>
  <si>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</si>
  <si>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</si>
  <si>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</si>
  <si>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</si>
  <si>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</si>
  <si>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</si>
  <si>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</si>
  <si>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</si>
  <si>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</si>
  <si>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</si>
  <si>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</si>
  <si>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</si>
  <si>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</si>
  <si>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</si>
  <si>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</si>
  <si>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</si>
  <si>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</si>
  <si>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</si>
  <si>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</si>
  <si>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</si>
  <si>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</si>
  <si>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</si>
  <si>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</si>
  <si>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</si>
  <si>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</si>
  <si>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</si>
  <si>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</si>
  <si>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</si>
  <si>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</si>
  <si>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</si>
  <si>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</si>
  <si>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</si>
  <si>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</si>
  <si>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</si>
  <si>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</si>
  <si>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</si>
  <si>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</si>
  <si>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</si>
  <si>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</si>
  <si>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</si>
  <si>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</si>
  <si>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</si>
  <si>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</si>
  <si>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</si>
  <si>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</si>
  <si>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</si>
  <si>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</si>
  <si>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</si>
  <si>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</si>
  <si>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</si>
  <si>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</si>
  <si>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</si>
  <si>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</si>
  <si>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</si>
  <si>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</si>
  <si>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</si>
  <si>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</si>
  <si>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</si>
  <si>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</si>
  <si>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</si>
  <si>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</si>
  <si>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</si>
  <si>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</si>
  <si>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</si>
  <si>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</si>
  <si>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</si>
  <si>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</si>
  <si>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</si>
  <si>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</si>
  <si>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</si>
  <si>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</si>
  <si>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</si>
  <si>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</si>
  <si>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</si>
  <si>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</si>
  <si>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</si>
  <si>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</si>
  <si>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</si>
  <si>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</si>
  <si>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</si>
  <si>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</si>
  <si>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</si>
  <si>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</si>
  <si>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</si>
  <si>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</si>
  <si>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</si>
  <si>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</si>
  <si>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</si>
  <si>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</si>
  <si>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</si>
  <si>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</si>
  <si>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</si>
  <si>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</si>
  <si>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</si>
  <si>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</si>
  <si>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</si>
  <si>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</si>
  <si>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</si>
  <si>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</si>
  <si>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</si>
  <si>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</si>
  <si>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</si>
  <si>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</si>
  <si>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</si>
  <si>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</si>
  <si>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</si>
  <si>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</si>
  <si>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</si>
  <si>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</si>
  <si>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</si>
  <si>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</si>
  <si>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</si>
  <si>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</si>
  <si>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</si>
  <si>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</si>
  <si>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</si>
  <si>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</si>
  <si>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</si>
  <si>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</si>
  <si>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</si>
  <si>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</si>
  <si>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</si>
  <si>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</si>
  <si>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</si>
  <si>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</si>
  <si>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</si>
  <si>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</si>
  <si>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</si>
  <si>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</si>
  <si>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</si>
  <si>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</si>
  <si>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</si>
  <si>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</si>
  <si>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</si>
  <si>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</si>
  <si>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</si>
  <si>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</si>
  <si>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</si>
  <si>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</si>
  <si>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</si>
  <si>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</si>
  <si>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</si>
  <si>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</si>
  <si>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</si>
  <si>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</si>
  <si>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</si>
  <si>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</si>
  <si>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</si>
  <si>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</si>
  <si>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</si>
  <si>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</si>
  <si>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</si>
  <si>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</si>
  <si>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</si>
  <si>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</si>
  <si>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</si>
  <si>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</si>
  <si>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</si>
  <si>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</si>
  <si>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</si>
  <si>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</si>
  <si>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</si>
  <si>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</si>
  <si>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</si>
  <si>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</si>
  <si>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</si>
  <si>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</si>
  <si>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</si>
  <si>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</si>
  <si>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</si>
  <si>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</si>
  <si>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</si>
  <si>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</si>
  <si>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</si>
  <si>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</si>
  <si>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</si>
  <si>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</si>
  <si>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</si>
  <si>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</si>
  <si>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</si>
  <si>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</si>
  <si>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</si>
  <si>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</si>
  <si>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</si>
  <si>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</si>
  <si>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</si>
  <si>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</si>
  <si>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</si>
  <si>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</si>
  <si>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</si>
  <si>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</si>
  <si>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</si>
  <si>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</si>
  <si>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</si>
  <si>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</si>
  <si>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</si>
  <si>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</si>
  <si>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</si>
  <si>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</si>
  <si>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</si>
  <si>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</si>
  <si>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</si>
  <si>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</si>
  <si>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</si>
  <si>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</si>
  <si>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</si>
  <si>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</si>
  <si>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</si>
  <si>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</si>
  <si>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</si>
  <si>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</si>
  <si>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</si>
  <si>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</si>
  <si>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</si>
  <si>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</si>
  <si>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</si>
  <si>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</si>
  <si>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</si>
  <si>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</si>
  <si>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</si>
  <si>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</si>
  <si>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</si>
  <si>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</si>
  <si>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</si>
  <si>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</si>
  <si>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</si>
  <si>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</si>
  <si>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</si>
  <si>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</si>
  <si>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</si>
  <si>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</si>
  <si>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</si>
  <si>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</si>
  <si>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</si>
  <si>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</si>
  <si>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</si>
  <si>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</si>
  <si>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</si>
  <si>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</si>
  <si>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</si>
  <si>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</si>
  <si>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</si>
  <si>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</si>
  <si>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</si>
  <si>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</si>
  <si>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</si>
  <si>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</si>
  <si>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</si>
  <si>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</si>
  <si>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</si>
  <si>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</si>
  <si>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</si>
  <si>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</si>
  <si>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</si>
  <si>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</si>
  <si>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</si>
  <si>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</si>
  <si>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</si>
  <si>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</si>
  <si>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</si>
  <si>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</si>
  <si>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</si>
  <si>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</si>
  <si>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</si>
  <si>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</si>
  <si>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</si>
  <si>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</si>
  <si>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</si>
  <si>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</si>
  <si>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</si>
  <si>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</si>
  <si>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</si>
  <si>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</si>
  <si>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</si>
  <si>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</si>
  <si>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</si>
  <si>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</si>
  <si>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</si>
  <si>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</si>
  <si>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</si>
  <si>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</si>
  <si>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</si>
  <si>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</si>
  <si>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</si>
  <si>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</si>
  <si>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</si>
  <si>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</si>
  <si>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</si>
  <si>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</si>
  <si>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</si>
  <si>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</si>
  <si>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</si>
  <si>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</si>
  <si>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</si>
  <si>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</si>
  <si>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</si>
  <si>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</si>
  <si>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</si>
  <si>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</si>
  <si>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</si>
  <si>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</si>
  <si>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</si>
  <si>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</si>
  <si>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</si>
  <si>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</si>
  <si>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</si>
  <si>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</si>
  <si>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</si>
  <si>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</si>
  <si>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</si>
  <si>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</si>
  <si>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</si>
  <si>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</si>
  <si>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</si>
  <si>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</si>
  <si>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</si>
  <si>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</si>
  <si>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</si>
  <si>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</si>
  <si>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</si>
  <si>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</si>
  <si>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</si>
  <si>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</si>
  <si>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</si>
  <si>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</si>
  <si>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</si>
  <si>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</si>
  <si>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</si>
  <si>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</si>
  <si>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</si>
  <si>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</si>
  <si>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</si>
  <si>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</si>
  <si>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</si>
  <si>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</si>
  <si>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</si>
  <si>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</si>
  <si>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</si>
  <si>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</si>
  <si>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</si>
  <si>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</si>
  <si>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</si>
  <si>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</si>
  <si>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</si>
  <si>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</si>
  <si>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</si>
  <si>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</si>
  <si>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</si>
  <si>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</si>
  <si>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</si>
  <si>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</si>
  <si>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</si>
  <si>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</si>
  <si>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</si>
  <si>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</si>
  <si>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</si>
  <si>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</si>
  <si>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</si>
  <si>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</si>
  <si>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</si>
  <si>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</si>
  <si>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</si>
  <si>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</si>
  <si>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</si>
  <si>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</si>
  <si>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</si>
  <si>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</si>
  <si>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</si>
  <si>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</si>
  <si>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</si>
  <si>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</si>
  <si>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</si>
  <si>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</si>
  <si>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</si>
  <si>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</si>
  <si>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</si>
  <si>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</si>
  <si>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</si>
  <si>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</si>
  <si>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</si>
  <si>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</si>
  <si>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</si>
  <si>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</si>
  <si>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</si>
  <si>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</si>
  <si>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</si>
  <si>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</si>
  <si>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</si>
  <si>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</si>
  <si>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</si>
  <si>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</si>
  <si>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</si>
  <si>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</si>
  <si>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</si>
  <si>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</si>
  <si>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</si>
  <si>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</si>
  <si>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</si>
  <si>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</si>
  <si>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</si>
  <si>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</si>
  <si>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</si>
  <si>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</si>
  <si>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</si>
  <si>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</si>
  <si>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</si>
  <si>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</si>
  <si>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</si>
  <si>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</si>
  <si>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</si>
  <si>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</si>
  <si>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</si>
  <si>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</si>
  <si>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</si>
  <si>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</si>
  <si>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</si>
  <si>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</si>
  <si>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</si>
  <si>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</si>
  <si>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</si>
  <si>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</si>
  <si>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</si>
  <si>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</si>
  <si>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</si>
  <si>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</si>
  <si>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</si>
  <si>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</si>
  <si>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</si>
  <si>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</si>
  <si>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</si>
  <si>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</si>
  <si>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</si>
  <si>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</si>
  <si>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</si>
  <si>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</si>
  <si>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</si>
  <si>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</si>
  <si>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</si>
  <si>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</si>
  <si>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</si>
  <si>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</si>
  <si>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</si>
  <si>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</si>
  <si>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</si>
  <si>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</si>
  <si>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</si>
  <si>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</si>
  <si>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</si>
  <si>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</si>
  <si>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</si>
  <si>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</si>
  <si>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</si>
  <si>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</si>
  <si>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</si>
  <si>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</si>
  <si>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</si>
  <si>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</si>
  <si>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</si>
  <si>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</si>
  <si>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</si>
  <si>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</si>
  <si>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</si>
  <si>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</si>
  <si>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</si>
  <si>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</si>
  <si>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</si>
  <si>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</si>
  <si>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</si>
  <si>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</si>
  <si>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</si>
  <si>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</si>
  <si>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</si>
  <si>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</si>
  <si>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</si>
  <si>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</si>
  <si>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</si>
  <si>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</si>
  <si>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</si>
  <si>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</si>
  <si>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</si>
  <si>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</si>
  <si>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</si>
  <si>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</si>
  <si>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</si>
  <si>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</si>
  <si>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</si>
  <si>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</si>
  <si>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</si>
  <si>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</si>
  <si>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</si>
  <si>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</si>
  <si>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</si>
  <si>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</si>
  <si>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</si>
  <si>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</si>
  <si>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</si>
  <si>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</si>
  <si>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</si>
  <si>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</si>
  <si>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</si>
  <si>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</si>
  <si>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</si>
  <si>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</si>
  <si>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</si>
  <si>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</si>
  <si>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</si>
  <si>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</si>
  <si>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</si>
  <si>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</si>
  <si>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</si>
  <si>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</si>
  <si>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</si>
  <si>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</si>
  <si>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</si>
  <si>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</si>
  <si>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</si>
  <si>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</si>
  <si>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</si>
  <si>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</si>
  <si>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</si>
  <si>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</si>
  <si>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</si>
  <si>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</si>
  <si>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</si>
  <si>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</si>
  <si>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</si>
  <si>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</si>
  <si>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</si>
  <si>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</si>
  <si>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</si>
  <si>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</si>
  <si>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</si>
  <si>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</si>
  <si>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</si>
  <si>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</si>
  <si>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</si>
  <si>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</si>
  <si>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</si>
  <si>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</si>
  <si>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</si>
  <si>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</si>
  <si>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</si>
  <si>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</si>
  <si>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</si>
  <si>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</si>
  <si>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</si>
  <si>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</si>
  <si>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</si>
  <si>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</si>
  <si>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</si>
  <si>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</si>
  <si>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</si>
  <si>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</si>
  <si>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</si>
  <si>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</si>
  <si>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</si>
  <si>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</si>
  <si>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</si>
  <si>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</si>
  <si>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</si>
  <si>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</si>
  <si>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</si>
  <si>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</si>
  <si>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</si>
  <si>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</si>
  <si>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</si>
  <si>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</si>
  <si>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</si>
  <si>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</si>
  <si>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</si>
  <si>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</si>
  <si>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</si>
  <si>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</si>
  <si>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</si>
  <si>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</si>
  <si>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</si>
  <si>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</si>
  <si>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</si>
  <si>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</si>
  <si>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</si>
  <si>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</si>
  <si>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</si>
  <si>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</si>
  <si>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</si>
  <si>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</si>
  <si>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</si>
  <si>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</si>
  <si>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</si>
  <si>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</si>
  <si>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</si>
  <si>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</si>
  <si>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</si>
  <si>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</si>
  <si>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</si>
  <si>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</si>
  <si>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</si>
  <si>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</si>
  <si>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</si>
  <si>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</si>
  <si>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</si>
  <si>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</si>
  <si>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</si>
  <si>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</si>
  <si>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</si>
  <si>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</si>
  <si>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</si>
  <si>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</si>
  <si>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</si>
  <si>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</si>
  <si>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</si>
  <si>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</si>
  <si>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</si>
  <si>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</si>
  <si>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</si>
  <si>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</si>
  <si>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</si>
  <si>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</si>
  <si>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</si>
  <si>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</si>
  <si>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</si>
  <si>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</si>
  <si>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</si>
  <si>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</si>
  <si>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</si>
  <si>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</si>
  <si>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</si>
  <si>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</si>
  <si>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</si>
  <si>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</si>
  <si>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</si>
  <si>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</si>
  <si>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</si>
  <si>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</si>
  <si>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</si>
  <si>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</si>
  <si>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</si>
  <si>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</si>
  <si>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</si>
  <si>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</si>
  <si>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</si>
  <si>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</si>
  <si>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</si>
  <si>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</si>
  <si>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</si>
  <si>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</si>
  <si>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</si>
  <si>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</si>
  <si>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</si>
  <si>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</si>
  <si>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</si>
  <si>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</si>
  <si>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</si>
  <si>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</si>
  <si>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</si>
  <si>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</si>
  <si>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</si>
  <si>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</si>
  <si>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</si>
  <si>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</si>
  <si>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</si>
  <si>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</si>
  <si>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</si>
  <si>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</si>
  <si>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</si>
  <si>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</si>
  <si>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</si>
  <si>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</si>
  <si>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</si>
  <si>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</si>
  <si>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</si>
  <si>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</si>
  <si>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</si>
  <si>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</si>
  <si>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</si>
  <si>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</si>
  <si>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</si>
  <si>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</si>
  <si>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</si>
  <si>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</si>
  <si>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</si>
  <si>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</si>
  <si>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</si>
  <si>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</si>
  <si>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</si>
  <si>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</si>
  <si>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</si>
  <si>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</si>
  <si>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</si>
  <si>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</si>
  <si>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</si>
  <si>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</si>
  <si>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</si>
  <si>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</si>
  <si>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</si>
  <si>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</si>
  <si>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</si>
  <si>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</si>
  <si>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</si>
  <si>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</si>
  <si>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</si>
  <si>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</si>
  <si>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</si>
  <si>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</si>
  <si>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</si>
  <si>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</si>
  <si>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</si>
  <si>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</si>
  <si>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</si>
  <si>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</si>
  <si>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</si>
  <si>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</si>
  <si>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</si>
  <si>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</si>
  <si>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</si>
  <si>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</si>
  <si>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</si>
  <si>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</si>
  <si>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</si>
  <si>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</si>
  <si>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</si>
  <si>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</si>
  <si>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</si>
  <si>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</si>
  <si>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</si>
  <si>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</si>
  <si>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</si>
  <si>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</si>
  <si>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</si>
  <si>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</si>
  <si>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</si>
  <si>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</si>
  <si>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</si>
  <si>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</si>
  <si>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</si>
  <si>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</si>
  <si>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</si>
  <si>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</si>
  <si>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</si>
  <si>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</si>
  <si>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</si>
  <si>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</si>
  <si>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</si>
  <si>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</si>
  <si>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</si>
  <si>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</si>
  <si>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</si>
  <si>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</si>
  <si>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</si>
  <si>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</si>
  <si>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</si>
  <si>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</si>
  <si>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</si>
  <si>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</si>
  <si>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</si>
  <si>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</si>
  <si>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</si>
  <si>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</si>
  <si>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</si>
  <si>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</si>
  <si>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</si>
  <si>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</si>
  <si>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</si>
  <si>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</si>
  <si>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</si>
  <si>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</si>
  <si>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</si>
  <si>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</si>
  <si>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</si>
  <si>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</si>
  <si>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</si>
  <si>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</si>
  <si>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</si>
  <si>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</si>
  <si>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</si>
  <si>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</si>
  <si>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</si>
  <si>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</si>
  <si>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</si>
  <si>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</si>
  <si>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</si>
  <si>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</si>
  <si>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</si>
  <si>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</si>
  <si>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</si>
  <si>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</si>
  <si>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</si>
  <si>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</si>
  <si>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</si>
  <si>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</si>
  <si>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</si>
  <si>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</si>
  <si>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</si>
  <si>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</si>
  <si>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</si>
  <si>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</si>
  <si>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</si>
  <si>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</si>
  <si>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</si>
  <si>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</si>
  <si>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</si>
  <si>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</si>
  <si>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</si>
  <si>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</si>
  <si>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</si>
  <si>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</si>
  <si>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</si>
  <si>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</si>
  <si>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</si>
  <si>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</si>
  <si>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</si>
  <si>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</si>
  <si>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</si>
  <si>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</si>
  <si>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</si>
  <si>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</si>
  <si>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</si>
  <si>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</si>
  <si>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</si>
  <si>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</si>
  <si>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</si>
  <si>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</si>
  <si>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</si>
  <si>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</si>
  <si>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</si>
  <si>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</si>
  <si>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</si>
  <si>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</si>
  <si>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</si>
  <si>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</si>
  <si>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</si>
  <si>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</si>
  <si>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</si>
  <si>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</si>
  <si>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</si>
  <si>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</si>
  <si>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</si>
  <si>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</si>
  <si>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</si>
  <si>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</si>
  <si>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</si>
  <si>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</si>
  <si>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</si>
  <si>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</si>
  <si>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</si>
  <si>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</si>
  <si>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</si>
  <si>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</si>
  <si>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</si>
  <si>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</si>
  <si>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</si>
  <si>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</si>
  <si>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</si>
  <si>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</si>
  <si>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</si>
  <si>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</si>
  <si>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</si>
  <si>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</si>
  <si>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</si>
  <si>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</si>
  <si>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</si>
  <si>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</si>
  <si>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</si>
  <si>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</si>
  <si>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</si>
  <si>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</si>
  <si>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</si>
  <si>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</si>
  <si>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</si>
  <si>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</si>
  <si>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</si>
  <si>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</si>
  <si>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</si>
  <si>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</si>
  <si>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</si>
  <si>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</si>
  <si>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</si>
  <si>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</si>
  <si>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</si>
  <si>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</si>
  <si>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</si>
  <si>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</si>
  <si>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</si>
  <si>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</si>
  <si>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</si>
  <si>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</si>
  <si>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</si>
  <si>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</si>
  <si>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</si>
  <si>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</si>
  <si>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</si>
  <si>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</si>
  <si>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</si>
  <si>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</si>
  <si>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</si>
  <si>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</si>
  <si>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</si>
  <si>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</si>
  <si>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</si>
  <si>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</si>
  <si>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</si>
  <si>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</si>
  <si>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</si>
  <si>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</si>
  <si>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</si>
  <si>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</si>
  <si>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</si>
  <si>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</si>
  <si>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</si>
  <si>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</si>
  <si>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</si>
  <si>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</si>
  <si>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</si>
  <si>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</si>
  <si>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</si>
  <si>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</si>
  <si>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</si>
  <si>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</si>
  <si>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</si>
  <si>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</si>
  <si>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</si>
  <si>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</si>
  <si>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</si>
  <si>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</si>
  <si>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</si>
  <si>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</si>
  <si>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</si>
  <si>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</si>
  <si>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20 min</t>
  </si>
  <si>
    <t>PCM-20251124-00000972</t>
  </si>
  <si>
    <t>ryq0964</t>
  </si>
  <si>
    <t xml:space="preserve">Restored by PG </t>
  </si>
  <si>
    <t>PCM-20251124-00001091</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</si>
  <si>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</si>
  <si>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</si>
  <si>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</si>
  <si>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</si>
  <si>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</si>
  <si>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</si>
  <si>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</si>
  <si>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</si>
  <si>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</si>
  <si>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</si>
  <si>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</si>
  <si>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</si>
  <si>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</si>
  <si>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PCM-20251124-00001000</t>
  </si>
  <si>
    <t>90 Min</t>
  </si>
  <si>
    <t>60 Min</t>
  </si>
  <si>
    <t>PCM-20251124-00001043</t>
  </si>
  <si>
    <t>PCM-20251124-00001120</t>
  </si>
  <si>
    <t>PCM-20251124-00001056</t>
  </si>
  <si>
    <t>65 Min</t>
  </si>
  <si>
    <t>PCM-20251124-00001086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</si>
  <si>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</si>
  <si>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</si>
  <si>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</si>
  <si>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</si>
  <si>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</si>
  <si>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</si>
  <si>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</si>
  <si>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</si>
  <si>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</si>
  <si>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 xml:space="preserve">SCECO Power NA , WM Site not able to Power up by PG </t>
  </si>
  <si>
    <t>PCM-20251124-00001074</t>
  </si>
  <si>
    <t>power cable damaged due to kidana subcontractor digging activity and CB tripping,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</si>
</sst>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322.67126979166642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4.0012731478782371E-3</v>
      </c>
      <c r="H3" s="137">
        <v>45985.610138888886</v>
      </c>
      <c r="I3" s="135" t="str">
        <f>IFERROR(VLOOKUP(D3,DB!A:F,6,0),"")</f>
        <v>SCECO</v>
      </c>
      <c r="J3" s="135" t="str">
        <f>IFERROR(VLOOKUP(D3,DB!A:G,7,0),"")</f>
        <v>Dead</v>
      </c>
      <c r="K3" s="139"/>
      <c r="L3" s="140" t="str">
        <f>IFERROR(VLOOKUP(D3,DB!A:I,9,0),"")</f>
        <v>Latis</v>
      </c>
    </row>
    <row r="4" spans="1:15" ht="15" customHeight="1">
      <c r="A4" s="134"/>
      <c r="B4" s="135" t="str">
        <f>IFERROR(VLOOKUP(D4,DB!A:K,11,0),"")</f>
        <v/>
      </c>
      <c r="C4" s="135"/>
      <c r="D4" s="127"/>
      <c r="E4" s="136"/>
      <c r="F4" s="137"/>
      <c r="G4" s="138">
        <f ca="1">IFERROR(NOW()-F4,"-")</f>
        <v>45985.619695717593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45985.619695717593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45985.619695717593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45985.619695717593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45985.619695717593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45985.619695717593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45985.619695717593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45985.619695717593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45985.619695717593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45985.619695717593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45985.619695717593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45985.619695717593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45985.619695717593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45985.619695717593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45985.619695717593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45985.619695717593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45985.619695717593</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45985.619695717593</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3797571F-6B32-4163-89B7-72298DA1B82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tabSelected="1" workbookViewId="0">
      <pane ySplit="1" topLeftCell="A2" activePane="bottomLeft" state="frozen"/>
      <selection pane="bottomLeft" activeCell="A5" sqref="A5: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39024</v>
      </c>
      <c r="N1" s="87" t="s">
        <v>39025</v>
      </c>
      <c r="O1" s="87" t="s">
        <v>39026</v>
      </c>
      <c r="P1" s="87" t="s">
        <v>39027</v>
      </c>
      <c r="Q1" s="87" t="s">
        <v>39028</v>
      </c>
      <c r="R1" s="87" t="s">
        <v>39029</v>
      </c>
      <c r="S1" s="87" t="s">
        <v>39030</v>
      </c>
      <c r="T1" s="87" t="s">
        <v>39031</v>
      </c>
      <c r="U1" s="87" t="s">
        <v>39032</v>
      </c>
      <c r="V1" s="87" t="s">
        <v>39033</v>
      </c>
      <c r="W1" s="87" t="s">
        <v>39034</v>
      </c>
      <c r="X1" s="87" t="s">
        <v>39035</v>
      </c>
      <c r="Y1" s="87" t="s">
        <v>39036</v>
      </c>
      <c r="Z1" s="87" t="s">
        <v>39037</v>
      </c>
      <c r="AA1" s="87" t="s">
        <v>39038</v>
      </c>
      <c r="AB1" s="87" t="s">
        <v>39039</v>
      </c>
      <c r="AC1" s="87" t="s">
        <v>39040</v>
      </c>
      <c r="AD1" s="87" t="s">
        <v>39041</v>
      </c>
      <c r="AE1" s="87" t="s">
        <v>39042</v>
      </c>
      <c r="AF1" s="87" t="s">
        <v>39043</v>
      </c>
      <c r="AG1" s="87" t="s">
        <v>39044</v>
      </c>
      <c r="AH1" s="87" t="s">
        <v>39045</v>
      </c>
      <c r="AI1" s="87" t="s">
        <v>39046</v>
      </c>
      <c r="AJ1" s="87" t="s">
        <v>39047</v>
      </c>
      <c r="AK1" s="87" t="s">
        <v>39048</v>
      </c>
      <c r="AL1" s="87" t="s">
        <v>39049</v>
      </c>
      <c r="AM1" s="87" t="s">
        <v>39050</v>
      </c>
      <c r="AN1" s="87" t="s">
        <v>39051</v>
      </c>
      <c r="AO1" s="87" t="s">
        <v>39052</v>
      </c>
      <c r="AP1" s="87" t="s">
        <v>39053</v>
      </c>
      <c r="AQ1" s="87" t="s">
        <v>39054</v>
      </c>
      <c r="AR1" s="87" t="s">
        <v>39055</v>
      </c>
      <c r="AS1" s="87" t="s">
        <v>39056</v>
      </c>
      <c r="AT1" s="87" t="s">
        <v>39057</v>
      </c>
      <c r="AU1" s="87" t="s">
        <v>39058</v>
      </c>
      <c r="AV1" s="87" t="s">
        <v>39059</v>
      </c>
      <c r="AW1" s="87" t="s">
        <v>39060</v>
      </c>
      <c r="AX1" s="87" t="s">
        <v>39061</v>
      </c>
      <c r="AY1" s="87" t="s">
        <v>39062</v>
      </c>
      <c r="AZ1" s="87" t="s">
        <v>39063</v>
      </c>
      <c r="BA1" s="87" t="s">
        <v>39064</v>
      </c>
      <c r="BB1" s="87" t="s">
        <v>39065</v>
      </c>
      <c r="BC1" s="87" t="s">
        <v>39066</v>
      </c>
      <c r="BD1" s="87" t="s">
        <v>39067</v>
      </c>
      <c r="BE1" s="87" t="s">
        <v>39068</v>
      </c>
      <c r="BF1" s="87" t="s">
        <v>39069</v>
      </c>
      <c r="BG1" s="87" t="s">
        <v>39070</v>
      </c>
      <c r="BH1" s="87" t="s">
        <v>39071</v>
      </c>
      <c r="BI1" s="87" t="s">
        <v>39072</v>
      </c>
      <c r="BJ1" s="87" t="s">
        <v>39073</v>
      </c>
      <c r="BK1" s="87" t="s">
        <v>39074</v>
      </c>
      <c r="BL1" s="87" t="s">
        <v>39075</v>
      </c>
      <c r="BM1" s="87" t="s">
        <v>39076</v>
      </c>
      <c r="BN1" s="87" t="s">
        <v>39077</v>
      </c>
      <c r="BO1" s="87" t="s">
        <v>39078</v>
      </c>
      <c r="BP1" s="87" t="s">
        <v>39079</v>
      </c>
      <c r="BQ1" s="87" t="s">
        <v>39080</v>
      </c>
      <c r="BR1" s="87" t="s">
        <v>39081</v>
      </c>
      <c r="BS1" s="87" t="s">
        <v>39082</v>
      </c>
      <c r="BT1" s="87" t="s">
        <v>39083</v>
      </c>
      <c r="BU1" s="87" t="s">
        <v>39084</v>
      </c>
      <c r="BV1" s="87" t="s">
        <v>39085</v>
      </c>
      <c r="BW1" s="87" t="s">
        <v>39086</v>
      </c>
      <c r="BX1" s="87" t="s">
        <v>39087</v>
      </c>
      <c r="BY1" s="87" t="s">
        <v>39088</v>
      </c>
      <c r="BZ1" s="87" t="s">
        <v>39089</v>
      </c>
      <c r="CA1" s="87" t="s">
        <v>39090</v>
      </c>
      <c r="CB1" s="87" t="s">
        <v>39091</v>
      </c>
      <c r="CC1" s="87" t="s">
        <v>39092</v>
      </c>
      <c r="CD1" s="87" t="s">
        <v>39093</v>
      </c>
      <c r="CE1" s="87" t="s">
        <v>39094</v>
      </c>
      <c r="CF1" s="87" t="s">
        <v>39095</v>
      </c>
      <c r="CG1" s="87" t="s">
        <v>39096</v>
      </c>
      <c r="CH1" s="87" t="s">
        <v>39097</v>
      </c>
      <c r="CI1" s="87" t="s">
        <v>39098</v>
      </c>
      <c r="CJ1" s="87" t="s">
        <v>39099</v>
      </c>
    </row>
    <row r="2" spans="1:88" s="121" customFormat="1" ht="31.5" customHeight="1">
      <c r="A2" s="61" t="s">
        <v>39100</v>
      </c>
      <c r="B2" s="61" t="s">
        <v>27</v>
      </c>
      <c r="C2" s="61">
        <v>1</v>
      </c>
      <c r="D2" s="61" t="s">
        <v>19542</v>
      </c>
      <c r="E2" s="84" t="s">
        <v>39101</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160.61985810185433</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39106</v>
      </c>
      <c r="B4" s="18" t="str">
        <f>IFERROR(VLOOKUP(D4,DB!A:K,11,0),"")</f>
        <v>R2</v>
      </c>
      <c r="C4" s="18">
        <v>1</v>
      </c>
      <c r="D4" s="18" t="s">
        <v>17733</v>
      </c>
      <c r="E4" s="84" t="s">
        <v>39021</v>
      </c>
      <c r="F4" s="103">
        <v>45984.387418981481</v>
      </c>
      <c r="G4" s="104">
        <f ca="1">IFERROR(NOW()-F4,"-")</f>
        <v>1.2322767361110891</v>
      </c>
      <c r="H4" s="103">
        <v>45984.381168981483</v>
      </c>
      <c r="I4" s="18" t="str">
        <f>IFERROR(VLOOKUP(D4,DB!A:F,6,0),"")</f>
        <v>SCECO</v>
      </c>
      <c r="J4" s="18" t="str">
        <f>IFERROR(VLOOKUP(D4,DB!A:G,7,0),"")</f>
        <v>Vandalized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39108</v>
      </c>
      <c r="B5" s="18" t="str">
        <f>IFERROR(VLOOKUP(D5,DB!A:K,11,0),"")</f>
        <v>R2</v>
      </c>
      <c r="C5" s="18">
        <v>1</v>
      </c>
      <c r="D5" s="18" t="s">
        <v>39109</v>
      </c>
      <c r="E5" s="102" t="s">
        <v>39021</v>
      </c>
      <c r="F5" s="103"/>
      <c r="G5" s="104">
        <f ca="1">IFERROR(NOW()-F5,"-")</f>
        <v>45985.619695717593</v>
      </c>
      <c r="H5" s="151" t="s">
        <v>39110</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39112</v>
      </c>
      <c r="B6" s="18" t="str">
        <f>IFERROR(VLOOKUP(D6,DB!A:K,11,0),"")</f>
        <v>R2</v>
      </c>
      <c r="C6" s="18">
        <v>4</v>
      </c>
      <c r="D6" s="18" t="s">
        <v>39113</v>
      </c>
      <c r="E6" s="102" t="s">
        <v>39101</v>
      </c>
      <c r="F6" s="151">
        <v>45985.541909722226</v>
      </c>
      <c r="G6" s="104">
        <f ca="1">IFERROR(NOW()-F6,"-")</f>
        <v>7.7786226851458196E-2</v>
      </c>
      <c r="H6" s="151" t="s">
        <v>39110</v>
      </c>
      <c r="I6" s="18" t="str">
        <f>IFERROR(VLOOKUP(D6,DB!A:F,6,0),"")</f>
        <v>SCECO</v>
      </c>
      <c r="J6" s="18" t="str">
        <f>IFERROR(VLOOKUP(D6,DB!A:G,7,0),"")</f>
        <v>Vandalized+Vandalized</v>
      </c>
      <c r="K6" s="18"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39115</v>
      </c>
      <c r="B7" s="18" t="str">
        <f>IFERROR(VLOOKUP(D7,DB!A:K,11,0),"")</f>
        <v>R2</v>
      </c>
      <c r="C7" s="18">
        <v>1</v>
      </c>
      <c r="D7" s="18" t="s">
        <v>39116</v>
      </c>
      <c r="E7" s="102" t="s">
        <v>39101</v>
      </c>
      <c r="F7" s="103">
        <v>45985.586238425924</v>
      </c>
      <c r="G7" s="104">
        <f ca="1">IFERROR(NOW()-F7,"-")</f>
        <v>3.3457523153629154E-2</v>
      </c>
      <c r="H7" s="151" t="s">
        <v>39117</v>
      </c>
      <c r="I7" s="18" t="str">
        <f>IFERROR(VLOOKUP(D7,DB!A:F,6,0),"")</f>
        <v>Generator-SG</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45985.619696064816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45985.619696064816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45985.619696064816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45985.619696064816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45985.619696064816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45985.619696064816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45985.619696064816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45985.619696064816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45985.619696064816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45985.619696064816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45985.619696064816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45985.619696064816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45985.619696064816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45985.619696064816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45985.619696064816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45985.619696064816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45985.619696064816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45985.619696064816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45985.619696064816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45985.619696064816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45985.619696064816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45985.619696064816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45985.619696064816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45985.619696064816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45985.619696064816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45985.619696064816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45985.619696064816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45985.619696064816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45985.619696064816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45985.619696064816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45985.619696064816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45985.619696064816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45985.619696064816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45985.619696064816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45985.619696064816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45985.619696064816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45985.619696064816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45985.619696064816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45985.619696064816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45985.619696064816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45985.619696064816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45985.619696064816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45985.619696064816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45985.619696064816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45985.619696064816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45985.619696064816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45985.619696064816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45985.619696064816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45985.619696064816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45985.619696064816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45985.619696064816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45985.619696064816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45985.619696064816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45985.619696064816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45985.619696064816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45985.619696064816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45985.619696064816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45985.619696064816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45985.619696064816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45985.619696064816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45985.619696064816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45985.619696064816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45985.619696064816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45985.619696064816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45985.619696064816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45985.619696064816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45985.619696064816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45985.619696064816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45985.619696064816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45985.619696064816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45985.619696064816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45985.619696064816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45985.619696064816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45985.619696064816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45985.619696064816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45985.619696064816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45985.619696064816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45985.619696064816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45985.619696064816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45985.619696064816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45985.619696064816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45985.619696064816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45985.619696064816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45985.619696064816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45985.619696064816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45985.619696064816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45985.619696064816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45985.619696064816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45985.619696064816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45985.619696064816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45985.619696064816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45985.619696064816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45985.619696064816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45985.619696064816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45985.619696064816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45985.619696064816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45985.619696064816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45985.619696064816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45985.619696064816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45985.619696064816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45985.619696064816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45985.619696064816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45985.619696064816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45985.619696064816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45985.619696064816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45985.619696064816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45985.619696064816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45985.619696064816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45985.619696064816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45985.619696064816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45985.619696064816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45985.619696064816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45985.619696064816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45985.619696064816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45985.619696064816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45985.619696064816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45985.619696064816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45985.619696064816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45985.619696064816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45985.619696064816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45985.619696064816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45985.619696064816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45985.619696064816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45985.619696064816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45985.619696064816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45985.619696064816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45985.619696064816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45985.619696064816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45985.619696064816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45985.619696064816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45985.619696064816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45985.619696064816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45985.619696064816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45985.619696064816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45985.619696064816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45985.619696064816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45985.619696064816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45985.619696064816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45985.619696064816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45985.619696064816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45985.619696064816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45985.619696064816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45985.619696064816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45985.619696064816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45985.619696064816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45985.619696064816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45985.619696064816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45985.619696064816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45985.619696064816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45985.619696064816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45985.619696064816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45985.619696064816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45985.619696064816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45985.619696064816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45985.619696064816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45985.619696064816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45985.619696064816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45985.619696064816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45985.619696064816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45985.619696064816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45985.619696064816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45985.619696064816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45985.619696064816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45985.619696064816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45985.619696064816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45985.619696064816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45985.619696064816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45985.619696064816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45985.619696064816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45985.619696064816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45985.619696064816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45985.619696064816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45985.619696064816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45985.619696064816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45985.619696064816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45985.619696064816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45985.619696064816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45985.619696064816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45985.619696064816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45985.619696064816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45985.619696064816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45985.619696064816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45985.619696064816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45985.619696064816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45985.619696064816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45985.619696064816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45985.619696064816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45985.619696064816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45985.619696064816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45985.619696064816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45985.619696064816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45985.619696064816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45985.619696064816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45985.619696064816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45985.619696064816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45985.619696064816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45985.619696064816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45985.619696064816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45985.619696064816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45985.619696064816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45985.619696064816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45985.619696064816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45985.619696064816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45985.619696064816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45985.619696064816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45985.619696064816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45985.619696064816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45985.619696064816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45985.619696064816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45985.619696064816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45985.619696064816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45985.619696064816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45985.619696064816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45985.619696064816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45985.619696064816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45985.619696064816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45985.619696064816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45985.619696064816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45985.619696064816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45985.619696064816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45985.619696064816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45985.619696064816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45985.619696064816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45985.619696064816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45985.619696064816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45985.619696064816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45985.619696064816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45985.619696064816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45985.619696064816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45985.619696064816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45985.619696064816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45985.619696064816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45985.619696064816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45985.619696064816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45985.619696064816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45985.619696064816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45985.619696064816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45985.619696064816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45985.619696064816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45985.619696064816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45985.619696064816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45985.619696064816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45985.619696064816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45985.619696064816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45985.619696064816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45985.619696064816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45985.619696064816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45985.619696064816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45985.619696064816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45985.619696064816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45985.619696064816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45985.619696064816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45985.619696064816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45985.619696064816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45985.619696064816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45985.619696064816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45985.619696064816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45985.619696064816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45985.619696064816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45985.619696064816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45985.619696064816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45985.619696064816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45985.619696064816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45985.619696064816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45985.619696064816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45985.619696064816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45985.619696064816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45985.619696064816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45985.619696064816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45985.619696064816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45985.619696064816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45985.619696064816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45985.619696064816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45985.619696064816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45985.619696064816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45985.619696064816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45985.619696064816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45985.619696064816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45985.619696064816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45985.619696064816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45985.619696064816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45985.619696064816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45985.619696064816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45985.619696064816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45985.619696064816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45985.619696064816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45985.619696064816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45985.619696064816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45985.619696064816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45985.619696064816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45985.619696064816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45985.619696064816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45985.619696064816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45985.619696064816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45985.619696064816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45985.619696064816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45985.619696064816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45985.619696064816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45985.619696064816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45985.619696064816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45985.619696064816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45985.619696064816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45985.619696064816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45985.619696064816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45985.619696064816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45985.619696064816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45985.619696064816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45985.619696064816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45985.619696064816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45985.619696064816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45985.619696064816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45985.619696064816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45985.619696064816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45985.619696064816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45985.619696064816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45985.619696064816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45985.619696064816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45985.619696064816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45985.619696064816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45985.619696064816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45985.619696064816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45985.619696064816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45985.619696064816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45985.619696064816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45985.619696064816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45985.619696064816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45985.619696064816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45985.619696064816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45985.619696064816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45985.619696064816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45985.619696064816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45985.619696064816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45985.619696064816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45985.619696064816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45985.619696064816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45985.619696064816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45985.619696064816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45985.619696064816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45985.619696064816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45985.619696064816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45985.619696064816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45985.619696064816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45985.619696064816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45985.619696064816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45985.619696064816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45985.619696064816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45985.619696064816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45985.619696064816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45985.619696064816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45985.619696064816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45985.619696064816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45985.619696064816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45985.619696064816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45985.619696064816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45985.619696064816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45985.619696064816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45985.619696064816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45985.619696064816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45985.619696064816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45985.619696064816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45985.619696064816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45985.619696064816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45985.619696064816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45985.619696064816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45985.619696064816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45985.619696064816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45985.619696064816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45985.619696064816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45985.619696064816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45985.619696064816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45985.619696064816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45985.619696064816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45985.619696064816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45985.619696064816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45985.619696064816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45985.619696064816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45985.619696064816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45985.619696064816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45985.619696064816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45985.619696064816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45985.619696064816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45985.619696064816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45985.619696064816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45985.619696064816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45985.619696064816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45985.619696064816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45985.619696064816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45985.619696064816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45985.619696064816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45985.619696064816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45985.619696064816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45985.619696064816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45985.619696064816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45985.619696064816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45985.619696064816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45985.619696064816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45985.619696064816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45985.619696064816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45985.619696064816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45985.619696064816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45985.619696064816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45985.619696064816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45985.619696064816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45985.619696064816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45985.619696064816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45985.619696064816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45985.619696064816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45985.619696064816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45985.619696064816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45985.619696064816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45985.619696064816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45985.619696064816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45985.619696064816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45985.619696064816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45985.619696064816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45985.619696064816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45985.619696064816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45985.619696064816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45985.619696064816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45985.619696064816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45985.619696064816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45985.619696064816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45985.619696064816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45985.619696064816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45985.619696064816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45985.619696064816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45985.619696064816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45985.619696064816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45985.619696064816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45985.619696064816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45985.619696064816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45985.619696064816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45985.619696064816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45985.619696064816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45985.619696064816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45985.619696064816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45985.619696064816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45985.619696064816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45985.619696064816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45985.619696064816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45985.619696064816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45985.619696064816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45985.619696064816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45985.619696064816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45985.619696064816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45985.619696064816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45985.619696064816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45985.619696064816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45985.619696064816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45985.619696064816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45985.619696064816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45985.619696064816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45985.619696064816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45985.619696064816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45985.619696064816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45985.619696064816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45985.619696064816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45985.619696064816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45985.619696064816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45985.619696064816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45985.619696064816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45985.619696064816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45985.619696064816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45985.619696064816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45985.619696064816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45985.619696064816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45985.619696064816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45985.619696064816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45985.619696064816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45985.619696064816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45985.619696064816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45985.619696064816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45985.619696064816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45985.619696064816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45985.619696064816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45985.619696064816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45985.619696064816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45985.619696064816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45985.619696064816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45985.619696064816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45985.619696064816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45985.619696064816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45985.619696064816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45985.619696064816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45985.619696064816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45985.619696064816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45985.619696064816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45985.619696064816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45985.619696064816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45985.619696064816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45985.619696064816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45985.619696064816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45985.619696064816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45985.619696064816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45985.619696064816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45985.619696064816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45985.619696064816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45985.619696064816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45985.619696064816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45985.619696064816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45985.619696064816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45985.619696064816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45985.619696064816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45985.619696064816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45985.619696064816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45985.619696064816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45985.619696064816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45985.619696064816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45985.619696064816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45985.619696064816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45985.619696064816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45985.619696064816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45985.619696064816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45985.619696064816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45985.619696064816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45985.619696064816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45985.619696064816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45985.619696064816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45985.619696064816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45985.619696064816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45985.619696064816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45985.619696064816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45985.619696064816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45985.619696064816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45985.619696064816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45985.619696064816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45985.619696064816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45985.619696064816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45985.619696064816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45985.619696064816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45985.619696064816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45985.619696064816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45985.619696064816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45985.619696064816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45985.619696064816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45985.619696064816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45985.619696064816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45985.619696064816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45985.619696064816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45985.619696064816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45985.619696064816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45985.619696064816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45985.619696064816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45985.619696064816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45985.619696064816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45985.619696064816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45985.619696064816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45985.619696064816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45985.619696064816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45985.619696064816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45985.619696064816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45985.619696064816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45985.619696064816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45985.619696064816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45985.619696064816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45985.619696064816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45985.619696064816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45985.619696064816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45985.619696064816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45985.619696064816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45985.619696064816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45985.619696064816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45985.619696064816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45985.619696064816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45985.619696064816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45985.619696064816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45985.619696064816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45985.619696064816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45985.619696064816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45985.619696064816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45985.619696064816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45985.619696064816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45985.619696064816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45985.619696064816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45985.619696064816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45985.619696064816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45985.619696064816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45985.619696064816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45985.619696064816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45985.619696064816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45985.619696064816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45985.619696064816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45985.619696064816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45985.619696064816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45985.619696064816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45985.619696064816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45985.619696064816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45985.619696064816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45985.619696064816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45985.619696064816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45985.619696064816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45985.619696064816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45985.619696064816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45985.619696064816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45985.619696064816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45985.619696064816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45985.619696064816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45985.619696064816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45985.619696064816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45985.619696064816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45985.619696064816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45985.619696064816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45985.619696064816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45985.619696064816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45985.619696064816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45985.619696064816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45985.619696064816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45985.619696064816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45985.619696064816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45985.619696064816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45985.619696064816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45985.619696064816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45985.619696064816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45985.619696064816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45985.619696064816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45985.619696064816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45985.619696064816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45985.619696064816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45985.619696064816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45985.619696064816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45985.619696064816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45985.619696064816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45985.619696064816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45985.619696064816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45985.619696064816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45985.619696064816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45985.619696064816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45985.619696064816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45985.619696064816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45985.619696064816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45985.619696064816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45985.619696064816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45985.619696064816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45985.619696064816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45985.619696064816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45985.619696064816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45985.619696064816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45985.619696064816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45985.619696064816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45985.619696064816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45985.619696064816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45985.619696064816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45985.619696064816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45985.619696064816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45985.619696064816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45985.619696064816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45985.619696064816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45985.619696064816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45985.619696064816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45985.619696064816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45985.619696064816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45985.619696064816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45985.619696064816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45985.619696064816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45985.619696064816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45985.619696064816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45985.619696064816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45985.619696064816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45985.619696064816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45985.619696064816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45985.619696064816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45985.619696064816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45985.619696064816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45985.619696064816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45985.619696064816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45985.619696064816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45985.619696064816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45985.619696064816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45985.619696064816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45985.619696064816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45985.619696064816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45985.619696064816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45985.619696064816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45985.619696064816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45985.619696064816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45985.619696064816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45985.619696064816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45985.619696064816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45985.619696064816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45985.619696064816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45985.619696064816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45985.619696064816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45985.619696064816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45985.619696064816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45985.619696064816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45985.619696064816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45985.619696064816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45985.619696064816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45985.619696064816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45985.619696064816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45985.619696064816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45985.619696064816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45985.619696064816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45985.619696064816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45985.619696064816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45985.619696064816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45985.619696064816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45985.619696064816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45985.619696064816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45985.619696064816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45985.619696064816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45985.619696064816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45985.619696064816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45985.619696064816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45985.619696064816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45985.619696064816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45985.619696064816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45985.619696064816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45985.619696064816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45985.619696064816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45985.619696064816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45985.619696064816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45985.619696064816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45985.619696064816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45985.619696064816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45985.619696064816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45985.619696064816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45985.619696064816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45985.619696064816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45985.619696064816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45985.619696064816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45985.619696064816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45985.619696064816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45985.619696064816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45985.619696064816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45985.619696064816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45985.619696064816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45985.619696064816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45985.619696064816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45985.619696064816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45985.619696064816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45985.619696064816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45985.619696064816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45985.619696064816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45985.619696064816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45985.619696064816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45985.619696064816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45985.619696064816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45985.619696064816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45985.619696064816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45985.619696064816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45985.619696064816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45985.619696064816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45985.619696064816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45985.619696064816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45985.619696064816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45985.619696064816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45985.619696064816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45985.619696064816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45985.619696064816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45985.619696064816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45985.619696064816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45985.619696064816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45985.619696064816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45985.619696064816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45985.619696064816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45985.619696064816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45985.619696064816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45985.619696064816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45985.619696064816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45985.619696064816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45985.619696064816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45985.619696064816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45985.619696064816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45985.619696064816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45985.619696064816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45985.619696064816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45985.619696064816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45985.619696064816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45985.619696064816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45985.619696064816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45985.619696064816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45985.619696064816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45985.619696064816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45985.619696064816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45985.619696064816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45985.619696064816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45985.619696064816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45985.619696064816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45985.619696064816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45985.619696064816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45985.619696064816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45985.619696064816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45985.619696064816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45985.619696064816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45985.619696064816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45985.619696064816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45985.619696064816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45985.619696064816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45985.619696064816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45985.619696064816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45985.619696064816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45985.619696064816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45985.619696064816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45985.619696064816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45985.619696064816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45985.619696064816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45985.619696064816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45985.619696064816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45985.619696064816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45985.619696064816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45985.619696064816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45985.619696064816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45985.619696064816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45985.619696064816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45985.619696064816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45985.619696064816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45985.619696064816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45985.619696064816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45985.619696064816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45985.619696064816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45985.619696064816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45985.619696064816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45985.619696064816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45985.619696064816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45985.619696064816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45985.619696064816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45985.619696064816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45985.619696064816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45985.619696064816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45985.619696064816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45985.619696064816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45985.619696064816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45985.619696064816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45985.619696064816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45985.619696064816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45985.619696064816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45985.619696064816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45985.619696064816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45985.619696064816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45985.619696064816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45985.619696064816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45985.619696064816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45985.619696064816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45985.619696064816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45985.619696064816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45985.619696064816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45985.619696064816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45985.619696064816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45985.619696064816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45985.619696064816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45985.619696064816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45985.619696064816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45985.619696064816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45985.619696064816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45985.619696064816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45985.619696064816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45985.619696064816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45985.619696064816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45985.619696064816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45985.619696064816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45985.619696064816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45985.619696064816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45985.619696064816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45985.619696064816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45985.619696064816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45985.619696064816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45985.619696064816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45985.619696064816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45985.619696064816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45985.619696064816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45985.619696064816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45985.619696064816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45985.619696064816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45985.619696064816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45985.619696064816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45985.619696064816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45985.619696064816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45985.619696064816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45985.619696064816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45985.619696064816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45985.619696064816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45985.619696064816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45985.619696064816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45985.619696064816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45985.619696064816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45985.619696064816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45985.619696064816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45985.619696064816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45985.619696064816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45985.619696064816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45985.619696064816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45985.619696064816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45985.619696064816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45985.619696064816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45985.619696064816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45985.619696064816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45985.619696064816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45985.619696064816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45985.619696064816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45985.619696064816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45985.619696064816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45985.619696064816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45985.619696064816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45985.619696064816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45985.619696064816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45985.619696064816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45985.619696064816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45985.619696064816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45985.619696064816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45985.619696064816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45985.619696064816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45985.619696064816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45985.619696064816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45985.619696064816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45985.619696064816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45985.619696064816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45985.619696064816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45985.619696064816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45985.619696064816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45985.619696064816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45985.619696064816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45985.619696064816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45985.619696064816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45985.619696064816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45985.619696064816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45985.619696064816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45985.619696064816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45985.619696064816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45985.619696064816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45985.619696064816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45985.619696064816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45985.619696064816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45985.619696064816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45985.619696064816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45985.619696064816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45985.619696064816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45985.619696064816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45985.619696064816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45985.619696064816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45985.619696064816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45985.619696064816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45985.619696064816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45985.619696064816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45985.619696064816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45985.619696064816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45985.619696064816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45985.619696064816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45985.619696064816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45985.619696064816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45985.619696064816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45985.619696064816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45985.619696064816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45985.619696064816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45985.619696064816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45985.619696064816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45985.619696064816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45985.619696064816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45985.619696064816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45985.619696064816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45985.619696064816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45985.619696064816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45985.619696064816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45985.619696064816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45985.619696064816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45985.619696064816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45985.619696064816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45985.619696064816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45985.619696064816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45985.619696064816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45985.619696064816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45985.619696064816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45985.619696064816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45985.619696064816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45985.619696064816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45985.619696064816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45985.619696064816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45985.619696064816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45985.619696064816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45985.619696064816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45985.619696064816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45985.619696064816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45985.619696064816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45985.619696064816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45985.619696064816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45985.619696064816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45985.619696064816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45985.619696064816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45985.619696064816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45985.619696064816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45985.619696064816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45985.619696064816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45985.619696064816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45985.619696064816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45985.619696064816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45985.619696064816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45985.619696064816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45985.619696064816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45985.619696064816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45985.619696064816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45985.619696064816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45985.619696064816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45985.619696064816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45985.619696064816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45985.619696064816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45985.619696064816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45985.619696064816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45985.619696064816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45985.619696064816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45985.619696064816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45985.619696064816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45985.619696064816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45985.619696064816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45985.619696064816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45985.619696064816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45985.619696064816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45985.619696064816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45985.619696064816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45985.619696064816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45985.619696064816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45985.619696064816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45985.619696064816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45985.619696064816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45985.619696064816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45985.619696064816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45985.619696064816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45985.619696064816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45985.619696064816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45985.619696064816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45985.619696064816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45985.619696064816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45985.619696064816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45985.619696064816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45985.619696064816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45985.619696064816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45985.619696064816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45985.619696064816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45985.619696064816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45985.619696064816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45985.619696064816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45985.619696064816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45985.619696064816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45985.619696064816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45985.619696064816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45985.619696064816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45985.619696064816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45985.619696064816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45985.619696064816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45985.619696064816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45985.619696064816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45985.619696064816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45985.619696064816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45985.619696064816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45985.619696064816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45985.619696064816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45985.619696064816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45985.619696064816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45985.619696064816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45985.619696064816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45985.619696064816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45985.619696064816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45985.619696064816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45985.619696064816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45985.619696064816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45985.619696064816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45985.619696064816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45985.619696064816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45985.619696064816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45985.619696064816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45985.619696064816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45985.619696064816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45985.619696064816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45985.619696064816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45985.619696064816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45985.619696064816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45985.619696064816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45985.619696064816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45985.619696064816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45985.619696064816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45985.619696064816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45985.619696064816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45985.619696064816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45985.619696064816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45985.619696064816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45985.619696064816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45985.619696064816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45985.619696064816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45985.619696064816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45985.619696064816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45985.619696064816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45985.619696064816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45985.619696064816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45985.619696064816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45985.619696064816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45985.619696064816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45985.619696064816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45985.619696064816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45985.619696064816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45985.619696064816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45985.619696064816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45985.619696064816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45985.619696064816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282.13897812499636</v>
      </c>
      <c r="H2" s="95">
        <v>45703.474768518521</v>
      </c>
      <c r="I2" s="95" t="str">
        <f>IFERROR(VLOOKUP(D2,DB!A:F,6,0),"")</f>
        <v>SCECO</v>
      </c>
      <c r="J2" s="95" t="str">
        <f>IFERROR(VLOOKUP(D2,DB!A:G,7,0),"")</f>
        <v>Dead</v>
      </c>
      <c r="K2" s="97" t="s">
        <v>39120</v>
      </c>
      <c r="L2" s="91" t="str">
        <f>IFERROR(VLOOKUP(D2,DB!A:I,9,0),"")</f>
        <v>Latis</v>
      </c>
    </row>
    <row r="3" spans="1:16" ht="42.75" customHeight="1">
      <c r="A3" s="113" t="s">
        <v>39121</v>
      </c>
      <c r="B3" s="113" t="str">
        <f>IFERROR(VLOOKUP(D3,DB!A:K,11,0),"")</f>
        <v>R4</v>
      </c>
      <c r="C3" s="93">
        <v>1</v>
      </c>
      <c r="D3" s="91" t="s">
        <v>38804</v>
      </c>
      <c r="E3" s="94" t="s">
        <v>39021</v>
      </c>
      <c r="F3" s="95">
        <v>45984.493113425924</v>
      </c>
      <c r="G3" s="96">
        <f ca="1">IFERROR(NOW()-F3,"")</f>
        <v>1.1265822916684556</v>
      </c>
      <c r="H3" s="95">
        <v>45983.94866898148</v>
      </c>
      <c r="I3" s="113" t="str">
        <f>IFERROR(VLOOKUP(D3,DB!A:F,6,0),"")</f>
        <v>Sceco</v>
      </c>
      <c r="J3" s="113" t="str">
        <f>IFERROR(VLOOKUP(D3,DB!A:G,7,0),"")</f>
        <v>In progress</v>
      </c>
      <c r="K3" s="97" t="s">
        <v>39122</v>
      </c>
      <c r="L3" s="91" t="str">
        <f>IFERROR(VLOOKUP(D3,DB!A:I,9,0),"")</f>
        <v>Latis</v>
      </c>
    </row>
    <row r="4" spans="1:16" ht="15" customHeight="1">
      <c r="A4" s="113" t="s">
        <v>39123</v>
      </c>
      <c r="B4" s="113" t="str">
        <f>IFERROR(VLOOKUP(D4,DB!A:K,11,0),"")</f>
        <v>R4</v>
      </c>
      <c r="C4" s="93">
        <v>1</v>
      </c>
      <c r="D4" s="91" t="s">
        <v>36861</v>
      </c>
      <c r="E4" s="94" t="s">
        <v>39021</v>
      </c>
      <c r="F4" s="95"/>
      <c r="G4" s="96">
        <f t="shared" ref="G4:G21" ca="1" si="0">IFERROR(NOW()-F4,"")</f>
        <v>45985.619695717593</v>
      </c>
      <c r="H4" s="95">
        <v>45985.458634259259</v>
      </c>
      <c r="I4" s="113" t="str">
        <f>IFERROR(VLOOKUP(D4,DB!A:F,6,0),"")</f>
        <v>SCECO</v>
      </c>
      <c r="J4" s="113" t="str">
        <f>IFERROR(VLOOKUP(D4,DB!A:G,7,0),"")</f>
        <v>Dead</v>
      </c>
      <c r="K4" s="97" t="s">
        <v>39124</v>
      </c>
      <c r="L4" s="91" t="str">
        <f>IFERROR(VLOOKUP(D4,DB!A:I,9,0),"")</f>
        <v>Latis</v>
      </c>
    </row>
    <row r="5" spans="1:16" ht="15" customHeight="1">
      <c r="A5" s="113" t="s">
        <v>39125</v>
      </c>
      <c r="B5" s="113" t="str">
        <f>IFERROR(VLOOKUP(D5,DB!A:K,11,0),"")</f>
        <v>R4</v>
      </c>
      <c r="C5" s="93">
        <v>1</v>
      </c>
      <c r="D5" s="91" t="s">
        <v>36088</v>
      </c>
      <c r="E5" s="94" t="s">
        <v>39021</v>
      </c>
      <c r="F5" s="95">
        <v>45985.492581018516</v>
      </c>
      <c r="G5" s="96">
        <f t="shared" ca="1" si="0"/>
        <v>0.12711469907662831</v>
      </c>
      <c r="H5" s="95">
        <v>45985.486747685187</v>
      </c>
      <c r="I5" s="113" t="str">
        <f>IFERROR(VLOOKUP(D5,DB!A:F,6,0),"")</f>
        <v>Generator-SG</v>
      </c>
      <c r="J5" s="113" t="str">
        <f>IFERROR(VLOOKUP(D5,DB!A:G,7,0),"")</f>
        <v>No BB Shifted</v>
      </c>
      <c r="K5" s="97" t="s">
        <v>39126</v>
      </c>
      <c r="L5" s="91" t="str">
        <f>IFERROR(VLOOKUP(D5,DB!A:I,9,0),"")</f>
        <v>Latis</v>
      </c>
    </row>
    <row r="6" spans="1:16" ht="15" customHeight="1">
      <c r="A6" s="113" t="s">
        <v>39127</v>
      </c>
      <c r="B6" s="113" t="str">
        <f>IFERROR(VLOOKUP(D6,DB!A:K,11,0),"")</f>
        <v>R4</v>
      </c>
      <c r="C6" s="93">
        <v>6</v>
      </c>
      <c r="D6" s="91" t="s">
        <v>36083</v>
      </c>
      <c r="E6" s="94" t="s">
        <v>39021</v>
      </c>
      <c r="F6" s="95">
        <v>45985.530775462961</v>
      </c>
      <c r="G6" s="96">
        <f t="shared" ca="1" si="0"/>
        <v>8.8920254631375428E-2</v>
      </c>
      <c r="H6" s="95">
        <v>45985.520775462966</v>
      </c>
      <c r="I6" s="113" t="str">
        <f>IFERROR(VLOOKUP(D6,DB!A:F,6,0),"")</f>
        <v>Generator-SG</v>
      </c>
      <c r="J6" s="113" t="str">
        <f>IFERROR(VLOOKUP(D6,DB!A:G,7,0),"")</f>
        <v>In progress</v>
      </c>
      <c r="K6" s="97" t="s">
        <v>39128</v>
      </c>
      <c r="L6" s="91" t="str">
        <f>IFERROR(VLOOKUP(D6,DB!A:I,9,0),"")</f>
        <v>Latis</v>
      </c>
    </row>
    <row r="7" spans="1:16" ht="15" customHeight="1">
      <c r="A7" s="113" t="s">
        <v>39129</v>
      </c>
      <c r="B7" s="113" t="str">
        <f>IFERROR(VLOOKUP(D7,DB!A:K,11,0),"")</f>
        <v>R4</v>
      </c>
      <c r="C7" s="93">
        <v>3</v>
      </c>
      <c r="D7" s="91" t="s">
        <v>35116</v>
      </c>
      <c r="E7" s="94" t="s">
        <v>39021</v>
      </c>
      <c r="F7" s="95">
        <v>45985.551261574074</v>
      </c>
      <c r="G7" s="96">
        <f t="shared" ca="1" si="0"/>
        <v>6.8434143518970814E-2</v>
      </c>
      <c r="H7" s="95">
        <v>45985.53638888889</v>
      </c>
      <c r="I7" s="113" t="str">
        <f>IFERROR(VLOOKUP(D7,DB!A:F,6,0),"")</f>
        <v>SCECO</v>
      </c>
      <c r="J7" s="113" t="str">
        <f>IFERROR(VLOOKUP(D7,DB!A:G,7,0),"")</f>
        <v>No BB Shifted</v>
      </c>
      <c r="K7" s="97" t="s">
        <v>39130</v>
      </c>
      <c r="L7" s="91" t="str">
        <f>IFERROR(VLOOKUP(D7,DB!A:I,9,0),"")</f>
        <v>Latis</v>
      </c>
    </row>
    <row r="8" spans="1:16" ht="15" customHeight="1">
      <c r="A8" s="113" t="s">
        <v>39123</v>
      </c>
      <c r="B8" s="113" t="str">
        <f>IFERROR(VLOOKUP(D8,DB!A:K,11,0),"")</f>
        <v>R4</v>
      </c>
      <c r="C8" s="93">
        <v>1</v>
      </c>
      <c r="D8" s="91" t="s">
        <v>35588</v>
      </c>
      <c r="E8" s="94" t="s">
        <v>39021</v>
      </c>
      <c r="F8" s="95"/>
      <c r="G8" s="96">
        <f t="shared" ca="1" si="0"/>
        <v>45985.619695717593</v>
      </c>
      <c r="H8" s="95">
        <v>45985.548043981478</v>
      </c>
      <c r="I8" s="113" t="str">
        <f>IFERROR(VLOOKUP(D8,DB!A:F,6,0),"")</f>
        <v>SCECO</v>
      </c>
      <c r="J8" s="113" t="str">
        <f>IFERROR(VLOOKUP(D8,DB!A:G,7,0),"")</f>
        <v>Dead</v>
      </c>
      <c r="K8" s="97" t="s">
        <v>39131</v>
      </c>
      <c r="L8" s="91" t="str">
        <f>IFERROR(VLOOKUP(D8,DB!A:I,9,0),"")</f>
        <v>Latis</v>
      </c>
    </row>
    <row r="9" spans="1:16" ht="15" customHeight="1">
      <c r="A9" s="113" t="s">
        <v>39132</v>
      </c>
      <c r="B9" s="113" t="str">
        <f>IFERROR(VLOOKUP(D9,DB!A:K,11,0),"")</f>
        <v>R4</v>
      </c>
      <c r="C9" s="93">
        <v>3</v>
      </c>
      <c r="D9" s="91" t="s">
        <v>30508</v>
      </c>
      <c r="E9" s="94" t="s">
        <v>39021</v>
      </c>
      <c r="F9" s="95">
        <v>45985.56758101852</v>
      </c>
      <c r="G9" s="96">
        <f t="shared" ca="1" si="0"/>
        <v>5.2114699072262738E-2</v>
      </c>
      <c r="H9" s="95">
        <v>45985.561782407407</v>
      </c>
      <c r="I9" s="113" t="str">
        <f>IFERROR(VLOOKUP(D9,DB!A:F,6,0),"")</f>
        <v>SCECO</v>
      </c>
      <c r="J9" s="113" t="str">
        <f>IFERROR(VLOOKUP(D9,DB!A:G,7,0),"")</f>
        <v>Dead+In progress</v>
      </c>
      <c r="K9" s="97" t="s">
        <v>39124</v>
      </c>
      <c r="L9" s="91" t="str">
        <f>IFERROR(VLOOKUP(D9,DB!A:I,9,0),"")</f>
        <v>Latis</v>
      </c>
    </row>
    <row r="10" spans="1:16" ht="15" customHeight="1">
      <c r="A10" s="113" t="s">
        <v>39133</v>
      </c>
      <c r="B10" s="113" t="str">
        <f>IFERROR(VLOOKUP(D10,DB!A:K,11,0),"")</f>
        <v>R4</v>
      </c>
      <c r="C10" s="93">
        <v>1</v>
      </c>
      <c r="D10" s="91" t="s">
        <v>36770</v>
      </c>
      <c r="E10" s="94" t="s">
        <v>39021</v>
      </c>
      <c r="F10" s="95">
        <v>45985.593912037039</v>
      </c>
      <c r="G10" s="96">
        <f t="shared" ca="1" si="0"/>
        <v>2.5783680554013699E-2</v>
      </c>
      <c r="H10" s="95">
        <v>45985.58834490741</v>
      </c>
      <c r="I10" s="113" t="str">
        <f>IFERROR(VLOOKUP(D10,DB!A:F,6,0),"")</f>
        <v>SCECO</v>
      </c>
      <c r="J10" s="113" t="str">
        <f>IFERROR(VLOOKUP(D10,DB!A:G,7,0),"")</f>
        <v>In progress</v>
      </c>
      <c r="K10" s="97" t="s">
        <v>39124</v>
      </c>
      <c r="L10" s="91" t="str">
        <f>IFERROR(VLOOKUP(D10,DB!A:I,9,0),"")</f>
        <v>Latis</v>
      </c>
    </row>
    <row r="11" spans="1:16" ht="15" customHeight="1">
      <c r="A11" s="113" t="s">
        <v>39134</v>
      </c>
      <c r="B11" s="113" t="str">
        <f>IFERROR(VLOOKUP(D11,DB!A:K,11,0),"")</f>
        <v>R4</v>
      </c>
      <c r="C11" s="93">
        <v>1</v>
      </c>
      <c r="D11" s="91" t="s">
        <v>30733</v>
      </c>
      <c r="E11" s="94" t="s">
        <v>39021</v>
      </c>
      <c r="F11" s="95">
        <v>45985.570763888885</v>
      </c>
      <c r="G11" s="96">
        <f t="shared" ca="1" si="0"/>
        <v>4.8931828707281966E-2</v>
      </c>
      <c r="H11" s="95">
        <v>45985.564780092594</v>
      </c>
      <c r="I11" s="113" t="str">
        <f>IFERROR(VLOOKUP(D11,DB!A:F,6,0),"")</f>
        <v>SCECO</v>
      </c>
      <c r="J11" s="113" t="str">
        <f>IFERROR(VLOOKUP(D11,DB!A:G,7,0),"")</f>
        <v>Vandalized</v>
      </c>
      <c r="K11" s="97" t="s">
        <v>39135</v>
      </c>
      <c r="L11" s="91" t="str">
        <f>IFERROR(VLOOKUP(D11,DB!A:I,9,0),"")</f>
        <v>Latis</v>
      </c>
    </row>
    <row r="12" spans="1:16" ht="15" customHeight="1">
      <c r="A12" s="113" t="s">
        <v>39136</v>
      </c>
      <c r="B12" s="113" t="str">
        <f>IFERROR(VLOOKUP(D12,DB!A:K,11,0),"")</f>
        <v>R4</v>
      </c>
      <c r="C12" s="93">
        <v>2</v>
      </c>
      <c r="D12" s="91" t="s">
        <v>36279</v>
      </c>
      <c r="E12" s="94" t="s">
        <v>39021</v>
      </c>
      <c r="F12" s="95">
        <v>45985.583611111113</v>
      </c>
      <c r="G12" s="96">
        <f t="shared" ca="1" si="0"/>
        <v>3.6084606479562353E-2</v>
      </c>
      <c r="H12" s="95">
        <v>45985.557928240742</v>
      </c>
      <c r="I12" s="113" t="str">
        <f>IFERROR(VLOOKUP(D12,DB!A:F,6,0),"")</f>
        <v>Generator-SG</v>
      </c>
      <c r="J12" s="113" t="str">
        <f>IFERROR(VLOOKUP(D12,DB!A:G,7,0),"")</f>
        <v>Weak</v>
      </c>
      <c r="K12" s="97" t="s">
        <v>39130</v>
      </c>
      <c r="L12" s="91" t="str">
        <f>IFERROR(VLOOKUP(D12,DB!A:I,9,0),"")</f>
        <v>Latis</v>
      </c>
    </row>
    <row r="13" spans="1:16" ht="15" customHeight="1">
      <c r="A13" s="113"/>
      <c r="B13" s="113" t="str">
        <f>IFERROR(VLOOKUP(D13,DB!A:K,11,0),"")</f>
        <v/>
      </c>
      <c r="C13" s="93"/>
      <c r="D13" s="91"/>
      <c r="E13" s="94"/>
      <c r="F13" s="95"/>
      <c r="G13" s="96">
        <f t="shared" ca="1" si="0"/>
        <v>45985.619695717593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45985.619695717593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45985.619695717593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45985.619695717593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45985.619695717593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45985.619695717593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45985.619695717593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45985.619695717593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45985.619695717593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45985.619695717593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45985.619695717593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45985.619695717593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45985.619695717593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45985.619695717593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45985.619695717593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45985.619695717593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45985.619695717593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45985.619695717593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45985.619695717593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45985.619695717593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45985.619695717593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45985.619695717593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45985.619695717593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45985.619695717593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45985.619695717593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45985.619695717593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45985.619695717593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45985.619695717593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45985.619695717593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45985.619695717593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45985.619695717593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45985.619695717593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45985.619695717593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45985.619695717593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45985.619695717593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45985.619695717593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45985.619695717593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45985.619695717593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45985.619695717593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45985.619695717593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45985.619695717593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45985.619695717593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45985.619695717593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45985.619695717593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45985.619695717593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45985.619695717593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45985.619695717593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45985.619695717593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45985.619695717593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45985.619695717593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45985.619695717593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45985.619695717593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45985.619695717593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45985.619695717593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45985.619695717593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45985.619695717593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45985.619695717593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45985.619695717593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45985.619695717593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45985.619695717593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45985.619695717593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45985.619695717593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45985.619695717593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45985.619695717593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45985.619695717593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45985.619695717593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45985.619695717593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45985.619695717593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45985.619695717593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45985.619695717593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45985.619695717593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45985.619695717593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45985.619695717593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45985.619695717593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45985.619695717593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45985.619695717593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45985.619695717593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45985.619695717593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45985.619695717593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45985.619695717593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45985.619695717593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45985.619695717593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45985.619695717593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45985.619695717593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45985.619695717593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45985.619695717593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45985.619695717593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45985.619695717593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45985.619695717593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45985.619695717593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45985.619695717593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45985.619695717593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45985.619695717593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45985.619695717593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45985.619695717593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45985.619695717593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45985.619695717593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45985.619695717593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45985.619695717593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45985.619695717593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45985.619695717593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45985.619695717593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45985.619695717593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45985.619695717593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45985.619695717593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45985.619695717593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45985.619695717593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45985.619695717593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45985.619695717593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45985.619695717593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45985.619695717593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45985.619695717593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45985.619695717593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45985.619695717593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45985.619695717593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45985.619695717593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45985.619695717593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45985.619695717593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45985.619695717593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45985.619695717593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45985.619695717593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45985.619695717593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45985.619695717593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45985.619695717593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45985.619695717593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45985.619695717593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45985.619695717593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45985.619695717593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45985.619695717593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45985.619695717593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45985.619695717593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45985.619695717593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45985.619695717593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45985.619695717593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45985.619695717593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45985.619695717593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45985.619695717593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45985.619695717593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45985.619695717593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45985.619695717593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45985.619695717593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45985.619695717593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45985.619695717593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45985.619695717593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45985.619695717593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45985.619695717593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45985.619695717593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45985.619695717593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45985.619695717593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45985.619695717593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45985.619695717593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45985.619695717593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45985.619695717593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45985.619695717593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45985.619695717593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45985.619695717593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45985.619695717593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45985.619695717593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45985.619695717593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45985.619695717593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45985.619695717593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45985.619695717593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45985.619695717593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45985.619695717593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45985.619695717593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45985.619695717593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45985.619695717593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45985.619695717593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45985.619695717593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45985.619695717593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45985.619695717593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45985.619695717593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45985.619695717593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45985.619695717593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45985.619695717593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45985.619695717593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45985.619695717593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45985.619695717593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45985.619695717593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45985.619695717593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45985.619695717593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45985.619695717593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45985.619695717593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45985.619695717593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45985.619695717593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45985.619695717593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45985.619695717593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45985.619695717593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45985.619695717593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45985.619695717593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45985.619695717593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45985.619695717593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45985.619695717593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45985.619695717593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45985.619695717593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45985.619695717593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45985.619695717593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45985.619695717593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45985.619695717593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45985.619695717593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45985.619695717593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45985.619695717593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45985.619695717593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45985.619695717593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45985.619695717593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45985.619695717593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45985.619695717593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45985.619695717593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45985.619695717593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45985.619695717593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45985.619695717593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45985.619695717593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45985.619695717593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45985.619695717593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45985.619695717593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45985.619695717593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45985.619695717593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45985.619695717593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45985.619695717593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45985.619695717593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45985.619695717593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45985.619695717593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45985.619695717593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45985.619695717593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45985.619695717593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45985.619695717593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45985.619695717593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45985.619695717593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45985.619695717593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45985.619695717593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45985.619695717593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45985.619695717593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45985.619695717593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45985.619695717593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45985.619695717593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45985.619695717593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45985.619695717593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45985.619695717593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45985.619695717593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45985.619695717593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45985.619695717593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45985.619695717593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45985.619695717593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45985.619695717593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45985.619695717593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45985.619695717593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45985.619695717593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45985.619695717593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45985.619695717593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45985.619695717593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45985.619695717593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45985.619695717593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45985.619695717593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45985.619695717593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45985.619695717593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45985.619695717593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45985.619695717593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45985.619695717593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45985.619695717593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45985.619695717593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45985.619695717593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45985.619695717593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45985.619695717593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45985.619695717593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45985.619695717593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45985.619695717593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45985.619695717593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45985.619695717593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45985.619695717593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45985.619695717593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45985.619695717593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45985.619695717593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45985.619695717593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45985.619695717593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45985.619695717593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45985.619695717593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45985.619695717593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45985.619695717593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45985.619695717593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45985.619695717593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45985.619695717593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45985.619695717593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45985.619695717593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45985.619695717593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45985.619695717593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45985.619695717593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45985.619695717593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45985.619695717593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45985.619695717593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45985.619695717593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45985.619695717593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45985.619695717593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45985.619695717593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45985.619695717593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45985.619695717593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45985.619695717593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45985.619695717593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45985.619695717593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45985.619695717593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45985.619695717593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45985.619695717593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45985.619695717593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45985.619695717593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45985.619695717593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45985.619695717593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45985.619695717593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45985.619695717593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45985.619695717593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45985.619695717593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45985.619695717593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45985.619695717593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45985.619695717593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45985.619695717593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45985.619695717593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45985.619695717593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45985.619695717593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45985.619695717593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45985.619695717593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45985.619695717593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45985.619695717593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45985.619695717593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45985.619695717593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45985.619695717593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45985.619695717593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45985.619695717593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45985.619695717593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45985.619695717593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45985.619695717593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45985.619695717593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45985.619695717593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45985.619695717593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45985.619695717593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45985.619695717593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45985.619695717593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45985.619695717593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45985.619695717593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45985.619695717593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45985.619695717593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45985.619695717593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45985.619695717593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45985.619695717593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45985.619695717593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45985.619695717593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45985.619695717593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45985.619695717593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45985.619695717593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45985.619695717593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45985.619695717593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45985.619695717593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45985.619695717593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45985.619695717593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45985.619695717593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45985.619695717593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45985.619695717593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45985.619695717593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45985.619695717593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45985.619695717593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45985.619695717593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45985.619695717593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45985.619695717593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45985.619695717593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45985.619695717593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45985.619695717593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45985.619695717593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45985.619695717593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45985.619695717593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45985.619695717593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45985.619695717593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45985.619695717593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45985.619695717593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45985.619695717593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45985.619695717593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45985.619695717593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45985.619695717593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45985.619695717593</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39137</v>
      </c>
      <c r="B2" s="37" t="str">
        <f>IFERROR(VLOOKUP(D2,DB!A:K,11,0),"")</f>
        <v>R5</v>
      </c>
      <c r="C2" s="37">
        <v>3</v>
      </c>
      <c r="D2" s="106" t="s">
        <v>36011</v>
      </c>
      <c r="E2" s="37" t="s">
        <v>39021</v>
      </c>
      <c r="F2" s="38">
        <v>45891.832060185188</v>
      </c>
      <c r="G2" s="108">
        <f ca="1">IFERROR(NOW()-F2,"")</f>
        <v>93.787635879627487</v>
      </c>
      <c r="H2" s="38">
        <v>45891.790393518517</v>
      </c>
      <c r="I2" s="37" t="str">
        <f>IFERROR(VLOOKUP(D2,DB!A:F,6,0),"")</f>
        <v>Generator-SG</v>
      </c>
      <c r="J2" s="37" t="str">
        <f>IFERROR(VLOOKUP(D2,DB!A:G,7,0),"")</f>
        <v>Vandalized</v>
      </c>
      <c r="K2" s="37" t="s">
        <v>39138</v>
      </c>
      <c r="L2" s="37" t="str">
        <f>IFERROR(VLOOKUP(D2,DB!A:I,9,0),"")</f>
        <v>Latis</v>
      </c>
      <c r="M2" s="105"/>
    </row>
    <row r="3" spans="1:13" ht="30">
      <c r="A3" s="37" t="s">
        <v>39139</v>
      </c>
      <c r="B3" s="37" t="str">
        <f>IFERROR(VLOOKUP(D3,DB!A:K,11,0),"")</f>
        <v>R5</v>
      </c>
      <c r="C3" s="37">
        <v>1</v>
      </c>
      <c r="D3" s="37" t="s">
        <v>33268</v>
      </c>
      <c r="E3" s="37" t="s">
        <v>39101</v>
      </c>
      <c r="F3" s="38">
        <v>45926.188877314817</v>
      </c>
      <c r="G3" s="108">
        <f t="shared" ref="G3" ca="1" si="0">IFERROR(NOW()-F3,"")</f>
        <v>59.430818749999162</v>
      </c>
      <c r="H3" s="38">
        <v>45926.158159722225</v>
      </c>
      <c r="I3" s="37" t="str">
        <f>IFERROR(VLOOKUP(D3,DB!A:F,6,0),"")</f>
        <v>SCECO</v>
      </c>
      <c r="J3" s="37" t="str">
        <f>IFERROR(VLOOKUP(D3,DB!A:G,7,0),"")</f>
        <v>Good</v>
      </c>
      <c r="K3" s="37" t="s">
        <v>39140</v>
      </c>
      <c r="L3" s="37" t="str">
        <f>IFERROR(VLOOKUP(D3,DB!A:I,9,0),"")</f>
        <v>Latis</v>
      </c>
      <c r="M3" s="105"/>
    </row>
    <row r="4" spans="1:13" ht="48" customHeight="1">
      <c r="A4" s="109" t="s">
        <v>39141</v>
      </c>
      <c r="B4" s="109" t="str">
        <f>IFERROR(VLOOKUP(D4,DB!A:K,11,0),"")</f>
        <v>R5</v>
      </c>
      <c r="C4" s="109">
        <v>1</v>
      </c>
      <c r="D4" s="109" t="s">
        <v>34758</v>
      </c>
      <c r="E4" s="109" t="s">
        <v>39101</v>
      </c>
      <c r="F4" s="110">
        <v>45948.661111111112</v>
      </c>
      <c r="G4" s="111">
        <f t="shared" ref="G4" ca="1" si="1">IFERROR(NOW()-F4,"")</f>
        <v>36.958584953703394</v>
      </c>
      <c r="H4" s="110">
        <v>45948.661111111112</v>
      </c>
      <c r="I4" s="109" t="str">
        <f>IFERROR(VLOOKUP(D4,DB!A:F,6,0),"")</f>
        <v>SCECO</v>
      </c>
      <c r="J4" s="109" t="str">
        <f>IFERROR(VLOOKUP(D4,DB!A:G,7,0),"")</f>
        <v>Dead</v>
      </c>
      <c r="K4" s="109" t="s">
        <v>39142</v>
      </c>
      <c r="L4" s="109" t="str">
        <f>IFERROR(VLOOKUP(D4,DB!A:I,9,0),"")</f>
        <v>Latis</v>
      </c>
    </row>
    <row r="5" spans="1:13" ht="30.75">
      <c r="A5" s="109" t="s">
        <v>39143</v>
      </c>
      <c r="B5" s="109" t="str">
        <f>IFERROR(VLOOKUP(D5,DB!A:K,11,0),"")</f>
        <v>R5</v>
      </c>
      <c r="C5" s="109">
        <v>1</v>
      </c>
      <c r="D5" s="109" t="s">
        <v>36518</v>
      </c>
      <c r="E5" s="109" t="s">
        <v>39021</v>
      </c>
      <c r="F5" s="122">
        <v>45981.373298611114</v>
      </c>
      <c r="G5" s="111">
        <f ca="1">IFERROR(NOW()-F5,"")</f>
        <v>4.2463971064789803</v>
      </c>
      <c r="H5" s="122">
        <v>45981.360798611109</v>
      </c>
      <c r="I5" s="109" t="str">
        <f>IFERROR(VLOOKUP(D5,DB!A:F,6,0),"")</f>
        <v>SCECO</v>
      </c>
      <c r="J5" s="109" t="str">
        <f>IFERROR(VLOOKUP(D5,DB!A:G,7,0),"")</f>
        <v>Dead</v>
      </c>
      <c r="K5" s="109" t="s">
        <v>39144</v>
      </c>
      <c r="L5" s="109" t="str">
        <f>IFERROR(VLOOKUP(D5,DB!A:I,9,0),"")</f>
        <v>Latis</v>
      </c>
    </row>
    <row r="6" spans="1:13">
      <c r="A6" s="109" t="s">
        <v>39145</v>
      </c>
      <c r="B6" s="109" t="str">
        <f>IFERROR(VLOOKUP(D6,DB!A:K,11,0),"")</f>
        <v>R5</v>
      </c>
      <c r="C6" s="109">
        <v>1</v>
      </c>
      <c r="D6" s="109" t="s">
        <v>38422</v>
      </c>
      <c r="E6" s="109" t="s">
        <v>39101</v>
      </c>
      <c r="F6" s="109"/>
      <c r="G6" s="111">
        <f ca="1">IFERROR(NOW()-F6,"")</f>
        <v>45985.619695717593</v>
      </c>
      <c r="H6" s="122">
        <v>45985.566388888888</v>
      </c>
      <c r="I6" s="109" t="str">
        <f>IFERROR(VLOOKUP(D6,DB!A:F,6,0),"")</f>
        <v>SCECO</v>
      </c>
      <c r="J6" s="109" t="str">
        <f>IFERROR(VLOOKUP(D6,DB!A:G,7,0),"")</f>
        <v>Good</v>
      </c>
      <c r="K6" s="109" t="s">
        <v>39146</v>
      </c>
      <c r="L6" s="109" t="str">
        <f>IFERROR(VLOOKUP(D6,DB!A:I,9,0),"")</f>
        <v>Latis</v>
      </c>
    </row>
    <row r="7" spans="1:13" ht="30.75">
      <c r="A7" s="109" t="s">
        <v>39147</v>
      </c>
      <c r="B7" s="109" t="str">
        <f>IFERROR(VLOOKUP(D7,DB!A:K,11,0),"")</f>
        <v>R5</v>
      </c>
      <c r="C7" s="109">
        <v>1</v>
      </c>
      <c r="D7" s="109" t="s">
        <v>38444</v>
      </c>
      <c r="E7" s="109" t="s">
        <v>39021</v>
      </c>
      <c r="F7" s="122">
        <v>45985.576956018522</v>
      </c>
      <c r="G7" s="111">
        <f ca="1">IFERROR(NOW()-F7,"")</f>
        <v>4.2739699070807546E-2</v>
      </c>
      <c r="H7" s="122">
        <v>45985.571192129632</v>
      </c>
      <c r="I7" s="109" t="str">
        <f>IFERROR(VLOOKUP(D7,DB!A:F,6,0),"")</f>
        <v>SCECO</v>
      </c>
      <c r="J7" s="109" t="str">
        <f>IFERROR(VLOOKUP(D7,DB!A:G,7,0),"")</f>
        <v>Good</v>
      </c>
      <c r="K7" s="109" t="s">
        <v>39148</v>
      </c>
      <c r="L7" s="109" t="str">
        <f>IFERROR(VLOOKUP(D7,DB!A:I,9,0),"")</f>
        <v>Latis</v>
      </c>
    </row>
    <row r="8" spans="1:13">
      <c r="A8" s="109"/>
      <c r="B8" s="109" t="str">
        <f>IFERROR(VLOOKUP(D8,DB!A:K,11,0),"")</f>
        <v/>
      </c>
      <c r="C8" s="109"/>
      <c r="D8" s="109"/>
      <c r="E8" s="109"/>
      <c r="F8" s="109"/>
      <c r="G8" s="111">
        <f ca="1">IFERROR(NOW()-F8,"")</f>
        <v>45985.619695717593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45985.619695717593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45985.619695717593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45985.619695717593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45985.619695717593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45985.619695717593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45985.619695717593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45985.619695717593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45985.619695717593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45985.619695717593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45985.619695717593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45985.619695717593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45985.619695717593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45985.619695717593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45985.619695717593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45985.619695717593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45985.619695717593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45985.619695717593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45985.619695717593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45985.619695717593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45985.619695717593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45985.619695717593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45985.619695717593</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45985.619695717593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45985.619695717593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45985.619695717593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45985.619695717593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45985.619695717593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45985.619695717593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45985.619695717593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45985.619695717593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45985.619695717593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45985.619695717593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45985.619695717593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45985.619695717593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45985.619695717593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45985.619695717593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45985.619695717593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45985.619695717593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45985.619695717593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45985.619695717593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45985.619695717593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45985.619695717593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45985.619695717593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45985.619695717593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45985.619695717593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45985.619695717593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45985.619695717593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45985.619695717593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45985.619695717593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45985.619695717593</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45985.619695717593</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45985.619695717593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45985.619695717593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45985.619695717593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45985.619695717593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45985.619695717593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45985.619695717593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45985.619695717593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45985.619695717593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45985.619695717593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45985.619695717593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45985.619695717593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45985.619695717593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45985.619695717593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45985.619695717593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45985.619695717593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45985.619695717593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45985.619695717593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45985.619695717593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45985.619695717593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45985.619695717593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45985.619695717593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45985.619695717593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45985.619695717593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45985.619695717593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45985.619695717593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45985.619695717593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45985.619695717593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45985.619695717593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45985.619695717593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45985.619695717593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45985.619695717593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45985.619695717593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45985.619695717593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45985.619695717593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45985.619695717593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45985.619695717593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45985.619695717593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45985.619695717593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45985.619695717593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45985.619695717593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45985.619695717593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45985.619695717593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2025-11-24T11:52:36Z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